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IMP&amp;EXP 2018" sheetId="1" r:id="rId1"/>
  </sheets>
  <definedNames>
    <definedName name="_G600000">#REF!</definedName>
    <definedName name="_G70000">#REF!</definedName>
    <definedName name="_G80000">#REF!</definedName>
    <definedName name="_G99990">#REF!</definedName>
    <definedName name="_G99999">#REF!</definedName>
    <definedName name="G0000">#REF!</definedName>
  </definedNames>
  <calcPr fullCalcOnLoad="1"/>
</workbook>
</file>

<file path=xl/sharedStrings.xml><?xml version="1.0" encoding="utf-8"?>
<sst xmlns="http://schemas.openxmlformats.org/spreadsheetml/2006/main" count="292" uniqueCount="53">
  <si>
    <t>K E N Y A    P O R T S    A U T H O R I T Y</t>
  </si>
  <si>
    <t>MOMBASA CONTAINER TERMINAL</t>
  </si>
  <si>
    <t>TOTAL FULL CONTAINERS DELIVERED/RECEIVED BY ROAD AND RAIL 2018 (IN UNITS)</t>
  </si>
  <si>
    <t>SUMMARY FULL CONTAINERS DELIVERED/RECEIVED BY ROAD AND RAIL 2018 (IN UNITS &amp; TEUs)</t>
  </si>
  <si>
    <t xml:space="preserve">MONTH  </t>
  </si>
  <si>
    <t>I M  P O  R  T S    D  E  L  I  V  E  R  E  D</t>
  </si>
  <si>
    <t>IMPORTS (LOCAL $ TRANSIT)</t>
  </si>
  <si>
    <t xml:space="preserve">I M P O R T S </t>
  </si>
  <si>
    <t>MONTH</t>
  </si>
  <si>
    <t>TOTAL LOCAL              (IN TEUs)</t>
  </si>
  <si>
    <t>LOCAL</t>
  </si>
  <si>
    <t>T  R  A  N  S  I  T</t>
  </si>
  <si>
    <t>TOTAL TRANSIT</t>
  </si>
  <si>
    <t>TOTAL LOCAL AND TRANSIT</t>
  </si>
  <si>
    <t>ROAD</t>
  </si>
  <si>
    <t>RAIL</t>
  </si>
  <si>
    <t>T         R         A         N         S        I         T</t>
  </si>
  <si>
    <t>KENYA</t>
  </si>
  <si>
    <t>UGANDA</t>
  </si>
  <si>
    <t>RWANDA</t>
  </si>
  <si>
    <t>BURUNDI</t>
  </si>
  <si>
    <t>DR CONGO</t>
  </si>
  <si>
    <t>TANZANIA</t>
  </si>
  <si>
    <t>SOMALIA</t>
  </si>
  <si>
    <t>SOUTH SUDAN</t>
  </si>
  <si>
    <t>OTHERS</t>
  </si>
  <si>
    <t>20`</t>
  </si>
  <si>
    <t>40`</t>
  </si>
  <si>
    <t>TOTAL</t>
  </si>
  <si>
    <t>UNITS</t>
  </si>
  <si>
    <t>TEUs</t>
  </si>
  <si>
    <t>IMP</t>
  </si>
  <si>
    <t>EXP</t>
  </si>
  <si>
    <t>JAN</t>
  </si>
  <si>
    <t>FEB</t>
  </si>
  <si>
    <t>MAR</t>
  </si>
  <si>
    <t>APR</t>
  </si>
  <si>
    <t>MAY</t>
  </si>
  <si>
    <t>JUNE</t>
  </si>
  <si>
    <t>JULY</t>
  </si>
  <si>
    <t>AUG</t>
  </si>
  <si>
    <t>SEP</t>
  </si>
  <si>
    <t>SEPT</t>
  </si>
  <si>
    <t>OCT</t>
  </si>
  <si>
    <t>NOV</t>
  </si>
  <si>
    <t>DEC</t>
  </si>
  <si>
    <t>E X P O R T S    R E C E I V E D</t>
  </si>
  <si>
    <t>EXPORTS (LOCAL &amp; TRANSIT)</t>
  </si>
  <si>
    <t xml:space="preserve">E X P O R T S </t>
  </si>
  <si>
    <t>TOTAL TRANSIT IMP/EX(IN TEUs)</t>
  </si>
  <si>
    <t>JUN</t>
  </si>
  <si>
    <t>JUL</t>
  </si>
  <si>
    <t>SGR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</si>
</sst>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vertAlign val="subscript"/>
      <sz val="12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vertAlign val="subscript"/>
      <sz val="14"/>
      <color indexed="10"/>
      <name val="Arial"/>
      <family val="2"/>
    </font>
    <font>
      <sz val="10"/>
      <color indexed="12"/>
      <name val="Arial"/>
      <family val="2"/>
    </font>
    <font>
      <b/>
      <vertAlign val="subscript"/>
      <sz val="14"/>
      <color indexed="12"/>
      <name val="Arial"/>
      <family val="2"/>
    </font>
    <font>
      <b/>
      <sz val="11"/>
      <name val="Arial"/>
      <family val="2"/>
    </font>
    <font>
      <b/>
      <vertAlign val="subscript"/>
      <sz val="12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04">
    <xf numFmtId="0" fontId="0" fillId="0" borderId="0" xfId="0" applyFont="1" applyAlignment="1">
      <alignment/>
    </xf>
    <xf numFmtId="0" fontId="2" fillId="0" borderId="0" xfId="55" applyBorder="1">
      <alignment/>
      <protection/>
    </xf>
    <xf numFmtId="0" fontId="2" fillId="0" borderId="0" xfId="55">
      <alignment/>
      <protection/>
    </xf>
    <xf numFmtId="0" fontId="2" fillId="0" borderId="0" xfId="55" applyAlignment="1">
      <alignment/>
      <protection/>
    </xf>
    <xf numFmtId="0" fontId="5" fillId="0" borderId="0" xfId="55" applyFont="1">
      <alignment/>
      <protection/>
    </xf>
    <xf numFmtId="0" fontId="4" fillId="0" borderId="0" xfId="55" applyFont="1" applyBorder="1">
      <alignment/>
      <protection/>
    </xf>
    <xf numFmtId="0" fontId="5" fillId="0" borderId="0" xfId="55" applyFont="1" applyBorder="1">
      <alignment/>
      <protection/>
    </xf>
    <xf numFmtId="0" fontId="8" fillId="0" borderId="0" xfId="55" applyFont="1" applyBorder="1">
      <alignment/>
      <protection/>
    </xf>
    <xf numFmtId="0" fontId="2" fillId="0" borderId="0" xfId="55" applyFont="1">
      <alignment/>
      <protection/>
    </xf>
    <xf numFmtId="0" fontId="12" fillId="33" borderId="10" xfId="55" applyFont="1" applyFill="1" applyBorder="1" applyAlignment="1">
      <alignment horizontal="center"/>
      <protection/>
    </xf>
    <xf numFmtId="0" fontId="2" fillId="34" borderId="11" xfId="55" applyFill="1" applyBorder="1">
      <alignment/>
      <protection/>
    </xf>
    <xf numFmtId="0" fontId="2" fillId="34" borderId="12" xfId="55" applyFill="1" applyBorder="1">
      <alignment/>
      <protection/>
    </xf>
    <xf numFmtId="0" fontId="6" fillId="0" borderId="11" xfId="55" applyFont="1" applyBorder="1" applyAlignment="1">
      <alignment/>
      <protection/>
    </xf>
    <xf numFmtId="0" fontId="2" fillId="0" borderId="11" xfId="55" applyFont="1" applyBorder="1" applyAlignment="1">
      <alignment horizontal="center"/>
      <protection/>
    </xf>
    <xf numFmtId="0" fontId="9" fillId="0" borderId="11" xfId="55" applyFont="1" applyBorder="1" applyAlignment="1">
      <alignment horizontal="center"/>
      <protection/>
    </xf>
    <xf numFmtId="0" fontId="2" fillId="0" borderId="11" xfId="55" applyFont="1" applyBorder="1" applyAlignment="1">
      <alignment horizontal="left"/>
      <protection/>
    </xf>
    <xf numFmtId="0" fontId="9" fillId="35" borderId="11" xfId="55" applyFont="1" applyFill="1" applyBorder="1" applyAlignment="1">
      <alignment horizontal="center"/>
      <protection/>
    </xf>
    <xf numFmtId="0" fontId="6" fillId="0" borderId="11" xfId="55" applyFont="1" applyBorder="1" applyAlignment="1">
      <alignment horizontal="left"/>
      <protection/>
    </xf>
    <xf numFmtId="0" fontId="2" fillId="0" borderId="0" xfId="55" applyFont="1" applyBorder="1" applyAlignment="1">
      <alignment horizontal="center"/>
      <protection/>
    </xf>
    <xf numFmtId="0" fontId="2" fillId="0" borderId="11" xfId="55" applyBorder="1" applyAlignment="1">
      <alignment horizontal="center"/>
      <protection/>
    </xf>
    <xf numFmtId="0" fontId="15" fillId="0" borderId="11" xfId="55" applyFont="1" applyBorder="1" applyAlignment="1">
      <alignment/>
      <protection/>
    </xf>
    <xf numFmtId="0" fontId="16" fillId="0" borderId="11" xfId="55" applyFont="1" applyBorder="1" applyAlignment="1">
      <alignment horizontal="center"/>
      <protection/>
    </xf>
    <xf numFmtId="0" fontId="9" fillId="0" borderId="11" xfId="55" applyFont="1" applyBorder="1">
      <alignment/>
      <protection/>
    </xf>
    <xf numFmtId="0" fontId="6" fillId="0" borderId="11" xfId="55" applyFont="1" applyBorder="1">
      <alignment/>
      <protection/>
    </xf>
    <xf numFmtId="0" fontId="17" fillId="0" borderId="0" xfId="55" applyFont="1" applyBorder="1" applyAlignment="1">
      <alignment/>
      <protection/>
    </xf>
    <xf numFmtId="0" fontId="16" fillId="0" borderId="0" xfId="55" applyFont="1" applyBorder="1" applyAlignment="1">
      <alignment horizontal="left"/>
      <protection/>
    </xf>
    <xf numFmtId="0" fontId="16" fillId="0" borderId="0" xfId="55" applyFont="1" applyBorder="1" applyAlignment="1">
      <alignment horizontal="center"/>
      <protection/>
    </xf>
    <xf numFmtId="0" fontId="14" fillId="0" borderId="0" xfId="55" applyFont="1" applyBorder="1">
      <alignment/>
      <protection/>
    </xf>
    <xf numFmtId="0" fontId="2" fillId="0" borderId="11" xfId="55" applyFont="1" applyBorder="1">
      <alignment/>
      <protection/>
    </xf>
    <xf numFmtId="0" fontId="2" fillId="36" borderId="11" xfId="55" applyFont="1" applyFill="1" applyBorder="1" applyAlignment="1">
      <alignment horizontal="center"/>
      <protection/>
    </xf>
    <xf numFmtId="0" fontId="19" fillId="0" borderId="11" xfId="55" applyFont="1" applyBorder="1" applyAlignment="1">
      <alignment/>
      <protection/>
    </xf>
    <xf numFmtId="0" fontId="8" fillId="0" borderId="11" xfId="55" applyFont="1" applyBorder="1">
      <alignment/>
      <protection/>
    </xf>
    <xf numFmtId="0" fontId="8" fillId="33" borderId="11" xfId="55" applyFont="1" applyFill="1" applyBorder="1" applyAlignment="1">
      <alignment horizontal="center"/>
      <protection/>
    </xf>
    <xf numFmtId="0" fontId="12" fillId="33" borderId="11" xfId="55" applyFont="1" applyFill="1" applyBorder="1" applyAlignment="1">
      <alignment horizontal="center"/>
      <protection/>
    </xf>
    <xf numFmtId="0" fontId="3" fillId="0" borderId="0" xfId="55" applyFont="1" applyBorder="1" applyAlignment="1">
      <alignment horizontal="center"/>
      <protection/>
    </xf>
    <xf numFmtId="0" fontId="4" fillId="0" borderId="0" xfId="55" applyFont="1" applyBorder="1" applyAlignment="1">
      <alignment horizontal="center"/>
      <protection/>
    </xf>
    <xf numFmtId="0" fontId="4" fillId="0" borderId="0" xfId="55" applyFont="1" applyAlignment="1">
      <alignment horizontal="center"/>
      <protection/>
    </xf>
    <xf numFmtId="0" fontId="6" fillId="0" borderId="0" xfId="55" applyFont="1" applyAlignment="1">
      <alignment horizontal="center"/>
      <protection/>
    </xf>
    <xf numFmtId="0" fontId="6" fillId="37" borderId="11" xfId="55" applyFont="1" applyFill="1" applyBorder="1" applyAlignment="1">
      <alignment horizontal="center" vertical="center" wrapText="1"/>
      <protection/>
    </xf>
    <xf numFmtId="0" fontId="2" fillId="37" borderId="11" xfId="55" applyFill="1" applyBorder="1" applyAlignment="1">
      <alignment horizontal="center" vertical="center" wrapText="1"/>
      <protection/>
    </xf>
    <xf numFmtId="0" fontId="6" fillId="34" borderId="13" xfId="55" applyFont="1" applyFill="1" applyBorder="1" applyAlignment="1">
      <alignment horizontal="center" vertical="center" wrapText="1"/>
      <protection/>
    </xf>
    <xf numFmtId="0" fontId="2" fillId="0" borderId="10" xfId="55" applyBorder="1" applyAlignment="1">
      <alignment horizontal="center" vertical="center" wrapText="1"/>
      <protection/>
    </xf>
    <xf numFmtId="0" fontId="2" fillId="34" borderId="14" xfId="55" applyFill="1" applyBorder="1" applyAlignment="1">
      <alignment horizontal="center" vertical="center" wrapText="1"/>
      <protection/>
    </xf>
    <xf numFmtId="0" fontId="2" fillId="34" borderId="15" xfId="55" applyFill="1" applyBorder="1" applyAlignment="1">
      <alignment horizontal="center" vertical="center" wrapText="1"/>
      <protection/>
    </xf>
    <xf numFmtId="0" fontId="8" fillId="33" borderId="11" xfId="55" applyFont="1" applyFill="1" applyBorder="1" applyAlignment="1">
      <alignment horizontal="center"/>
      <protection/>
    </xf>
    <xf numFmtId="0" fontId="6" fillId="38" borderId="11" xfId="55" applyFont="1" applyFill="1" applyBorder="1" applyAlignment="1">
      <alignment horizontal="center" vertical="center" wrapText="1"/>
      <protection/>
    </xf>
    <xf numFmtId="0" fontId="6" fillId="34" borderId="14" xfId="55" applyFont="1" applyFill="1" applyBorder="1" applyAlignment="1">
      <alignment vertical="center" wrapText="1"/>
      <protection/>
    </xf>
    <xf numFmtId="0" fontId="2" fillId="0" borderId="16" xfId="55" applyBorder="1" applyAlignment="1">
      <alignment vertical="center" wrapText="1"/>
      <protection/>
    </xf>
    <xf numFmtId="0" fontId="6" fillId="38" borderId="13" xfId="55" applyFont="1" applyFill="1" applyBorder="1" applyAlignment="1">
      <alignment horizontal="center" vertical="center" wrapText="1"/>
      <protection/>
    </xf>
    <xf numFmtId="0" fontId="6" fillId="38" borderId="17" xfId="55" applyFont="1" applyFill="1" applyBorder="1" applyAlignment="1">
      <alignment horizontal="center" vertical="center" wrapText="1"/>
      <protection/>
    </xf>
    <xf numFmtId="0" fontId="6" fillId="38" borderId="10" xfId="55" applyFont="1" applyFill="1" applyBorder="1" applyAlignment="1">
      <alignment horizontal="center" vertical="center" wrapText="1"/>
      <protection/>
    </xf>
    <xf numFmtId="0" fontId="6" fillId="34" borderId="11" xfId="55" applyFont="1" applyFill="1" applyBorder="1" applyAlignment="1">
      <alignment horizontal="center"/>
      <protection/>
    </xf>
    <xf numFmtId="0" fontId="12" fillId="33" borderId="11" xfId="55" applyFont="1" applyFill="1" applyBorder="1" applyAlignment="1">
      <alignment horizontal="center"/>
      <protection/>
    </xf>
    <xf numFmtId="0" fontId="8" fillId="33" borderId="18" xfId="55" applyFont="1" applyFill="1" applyBorder="1" applyAlignment="1">
      <alignment horizontal="center"/>
      <protection/>
    </xf>
    <xf numFmtId="0" fontId="8" fillId="33" borderId="12" xfId="55" applyFont="1" applyFill="1" applyBorder="1" applyAlignment="1">
      <alignment horizontal="center"/>
      <protection/>
    </xf>
    <xf numFmtId="0" fontId="11" fillId="33" borderId="14" xfId="55" applyFont="1" applyFill="1" applyBorder="1" applyAlignment="1">
      <alignment horizontal="center" vertical="center" wrapText="1"/>
      <protection/>
    </xf>
    <xf numFmtId="0" fontId="11" fillId="33" borderId="15" xfId="55" applyFont="1" applyFill="1" applyBorder="1" applyAlignment="1">
      <alignment horizontal="center" vertical="center" wrapText="1"/>
      <protection/>
    </xf>
    <xf numFmtId="0" fontId="11" fillId="33" borderId="19" xfId="55" applyFont="1" applyFill="1" applyBorder="1" applyAlignment="1">
      <alignment horizontal="center" vertical="center" wrapText="1"/>
      <protection/>
    </xf>
    <xf numFmtId="0" fontId="11" fillId="33" borderId="20" xfId="55" applyFont="1" applyFill="1" applyBorder="1" applyAlignment="1">
      <alignment horizontal="center" vertical="center" wrapText="1"/>
      <protection/>
    </xf>
    <xf numFmtId="0" fontId="11" fillId="33" borderId="16" xfId="55" applyFont="1" applyFill="1" applyBorder="1" applyAlignment="1">
      <alignment horizontal="center" vertical="center" wrapText="1"/>
      <protection/>
    </xf>
    <xf numFmtId="0" fontId="11" fillId="33" borderId="21" xfId="55" applyFont="1" applyFill="1" applyBorder="1" applyAlignment="1">
      <alignment horizontal="center" vertical="center" wrapText="1"/>
      <protection/>
    </xf>
    <xf numFmtId="0" fontId="12" fillId="33" borderId="11" xfId="55" applyFont="1" applyFill="1" applyBorder="1" applyAlignment="1">
      <alignment horizontal="justify" vertical="center"/>
      <protection/>
    </xf>
    <xf numFmtId="0" fontId="6" fillId="0" borderId="17" xfId="55" applyFont="1" applyBorder="1" applyAlignment="1">
      <alignment horizontal="center" vertical="center" wrapText="1"/>
      <protection/>
    </xf>
    <xf numFmtId="0" fontId="6" fillId="0" borderId="10" xfId="55" applyFont="1" applyBorder="1" applyAlignment="1">
      <alignment horizontal="center" vertical="center" wrapText="1"/>
      <protection/>
    </xf>
    <xf numFmtId="0" fontId="6" fillId="38" borderId="11" xfId="55" applyFont="1" applyFill="1" applyBorder="1" applyAlignment="1">
      <alignment horizontal="center"/>
      <protection/>
    </xf>
    <xf numFmtId="0" fontId="8" fillId="34" borderId="13" xfId="55" applyFont="1" applyFill="1" applyBorder="1" applyAlignment="1">
      <alignment horizontal="center" vertical="center" wrapText="1"/>
      <protection/>
    </xf>
    <xf numFmtId="0" fontId="14" fillId="0" borderId="17" xfId="55" applyFont="1" applyBorder="1" applyAlignment="1">
      <alignment horizontal="center" vertical="center" wrapText="1"/>
      <protection/>
    </xf>
    <xf numFmtId="0" fontId="14" fillId="0" borderId="10" xfId="55" applyFont="1" applyBorder="1" applyAlignment="1">
      <alignment horizontal="center" vertical="center" wrapText="1"/>
      <protection/>
    </xf>
    <xf numFmtId="0" fontId="18" fillId="38" borderId="13" xfId="55" applyFont="1" applyFill="1" applyBorder="1" applyAlignment="1">
      <alignment horizontal="center" vertical="center" wrapText="1"/>
      <protection/>
    </xf>
    <xf numFmtId="0" fontId="18" fillId="38" borderId="17" xfId="55" applyFont="1" applyFill="1" applyBorder="1" applyAlignment="1">
      <alignment horizontal="center" vertical="center" wrapText="1"/>
      <protection/>
    </xf>
    <xf numFmtId="0" fontId="18" fillId="38" borderId="10" xfId="55" applyFont="1" applyFill="1" applyBorder="1" applyAlignment="1">
      <alignment horizontal="center" vertical="center" wrapText="1"/>
      <protection/>
    </xf>
    <xf numFmtId="0" fontId="7" fillId="0" borderId="13" xfId="55" applyFont="1" applyBorder="1" applyAlignment="1">
      <alignment vertical="center"/>
      <protection/>
    </xf>
    <xf numFmtId="0" fontId="7" fillId="0" borderId="17" xfId="55" applyFont="1" applyBorder="1" applyAlignment="1">
      <alignment vertical="center"/>
      <protection/>
    </xf>
    <xf numFmtId="0" fontId="7" fillId="0" borderId="10" xfId="55" applyFont="1" applyBorder="1" applyAlignment="1">
      <alignment vertical="center"/>
      <protection/>
    </xf>
    <xf numFmtId="0" fontId="8" fillId="33" borderId="18" xfId="55" applyFont="1" applyFill="1" applyBorder="1" applyAlignment="1">
      <alignment horizontal="center" vertical="top"/>
      <protection/>
    </xf>
    <xf numFmtId="0" fontId="8" fillId="33" borderId="22" xfId="55" applyFont="1" applyFill="1" applyBorder="1" applyAlignment="1">
      <alignment horizontal="center" vertical="top"/>
      <protection/>
    </xf>
    <xf numFmtId="0" fontId="8" fillId="33" borderId="12" xfId="55" applyFont="1" applyFill="1" applyBorder="1" applyAlignment="1">
      <alignment horizontal="center" vertical="top"/>
      <protection/>
    </xf>
    <xf numFmtId="0" fontId="9" fillId="38" borderId="11" xfId="55" applyFont="1" applyFill="1" applyBorder="1" applyAlignment="1">
      <alignment horizontal="center"/>
      <protection/>
    </xf>
    <xf numFmtId="0" fontId="10" fillId="37" borderId="13" xfId="55" applyFont="1" applyFill="1" applyBorder="1" applyAlignment="1">
      <alignment vertical="center" textRotation="255" wrapText="1"/>
      <protection/>
    </xf>
    <xf numFmtId="0" fontId="13" fillId="37" borderId="17" xfId="55" applyFont="1" applyFill="1" applyBorder="1" applyAlignment="1">
      <alignment vertical="center" wrapText="1"/>
      <protection/>
    </xf>
    <xf numFmtId="0" fontId="13" fillId="37" borderId="10" xfId="55" applyFont="1" applyFill="1" applyBorder="1" applyAlignment="1">
      <alignment vertical="center" wrapText="1"/>
      <protection/>
    </xf>
    <xf numFmtId="0" fontId="6" fillId="37" borderId="14" xfId="55" applyFont="1" applyFill="1" applyBorder="1" applyAlignment="1">
      <alignment horizontal="justify" vertical="top" wrapText="1"/>
      <protection/>
    </xf>
    <xf numFmtId="0" fontId="6" fillId="37" borderId="15" xfId="55" applyFont="1" applyFill="1" applyBorder="1" applyAlignment="1">
      <alignment horizontal="justify" vertical="top" wrapText="1"/>
      <protection/>
    </xf>
    <xf numFmtId="0" fontId="6" fillId="37" borderId="19" xfId="55" applyFont="1" applyFill="1" applyBorder="1" applyAlignment="1">
      <alignment horizontal="justify" vertical="top" wrapText="1"/>
      <protection/>
    </xf>
    <xf numFmtId="0" fontId="6" fillId="37" borderId="20" xfId="55" applyFont="1" applyFill="1" applyBorder="1" applyAlignment="1">
      <alignment horizontal="justify" vertical="top" wrapText="1"/>
      <protection/>
    </xf>
    <xf numFmtId="0" fontId="6" fillId="37" borderId="16" xfId="55" applyFont="1" applyFill="1" applyBorder="1" applyAlignment="1">
      <alignment horizontal="justify" vertical="top" wrapText="1"/>
      <protection/>
    </xf>
    <xf numFmtId="0" fontId="6" fillId="37" borderId="21" xfId="55" applyFont="1" applyFill="1" applyBorder="1" applyAlignment="1">
      <alignment horizontal="justify" vertical="top" wrapText="1"/>
      <protection/>
    </xf>
    <xf numFmtId="0" fontId="12" fillId="33" borderId="18" xfId="55" applyFont="1" applyFill="1" applyBorder="1" applyAlignment="1">
      <alignment horizontal="center"/>
      <protection/>
    </xf>
    <xf numFmtId="0" fontId="12" fillId="33" borderId="12" xfId="55" applyFont="1" applyFill="1" applyBorder="1" applyAlignment="1">
      <alignment horizontal="center"/>
      <protection/>
    </xf>
    <xf numFmtId="0" fontId="8" fillId="33" borderId="22" xfId="55" applyFont="1" applyFill="1" applyBorder="1" applyAlignment="1">
      <alignment horizontal="center"/>
      <protection/>
    </xf>
    <xf numFmtId="0" fontId="9" fillId="34" borderId="11" xfId="55" applyFont="1" applyFill="1" applyBorder="1" applyAlignment="1">
      <alignment horizontal="center"/>
      <protection/>
    </xf>
    <xf numFmtId="0" fontId="9" fillId="37" borderId="14" xfId="55" applyFont="1" applyFill="1" applyBorder="1" applyAlignment="1">
      <alignment horizontal="justify" vertical="top" wrapText="1"/>
      <protection/>
    </xf>
    <xf numFmtId="0" fontId="9" fillId="37" borderId="15" xfId="55" applyFont="1" applyFill="1" applyBorder="1" applyAlignment="1">
      <alignment horizontal="justify" vertical="top" wrapText="1"/>
      <protection/>
    </xf>
    <xf numFmtId="0" fontId="9" fillId="37" borderId="19" xfId="55" applyFont="1" applyFill="1" applyBorder="1" applyAlignment="1">
      <alignment horizontal="justify" vertical="top" wrapText="1"/>
      <protection/>
    </xf>
    <xf numFmtId="0" fontId="9" fillId="37" borderId="20" xfId="55" applyFont="1" applyFill="1" applyBorder="1" applyAlignment="1">
      <alignment horizontal="justify" vertical="top" wrapText="1"/>
      <protection/>
    </xf>
    <xf numFmtId="0" fontId="9" fillId="37" borderId="16" xfId="55" applyFont="1" applyFill="1" applyBorder="1" applyAlignment="1">
      <alignment horizontal="justify" vertical="top" wrapText="1"/>
      <protection/>
    </xf>
    <xf numFmtId="0" fontId="9" fillId="37" borderId="21" xfId="55" applyFont="1" applyFill="1" applyBorder="1" applyAlignment="1">
      <alignment horizontal="justify" vertical="top" wrapText="1"/>
      <protection/>
    </xf>
    <xf numFmtId="0" fontId="8" fillId="33" borderId="16" xfId="55" applyFont="1" applyFill="1" applyBorder="1" applyAlignment="1">
      <alignment horizontal="center"/>
      <protection/>
    </xf>
    <xf numFmtId="0" fontId="8" fillId="33" borderId="23" xfId="55" applyFont="1" applyFill="1" applyBorder="1" applyAlignment="1">
      <alignment horizontal="center"/>
      <protection/>
    </xf>
    <xf numFmtId="0" fontId="8" fillId="33" borderId="21" xfId="55" applyFont="1" applyFill="1" applyBorder="1" applyAlignment="1">
      <alignment horizontal="center"/>
      <protection/>
    </xf>
    <xf numFmtId="0" fontId="3" fillId="0" borderId="0" xfId="55" applyFont="1" applyBorder="1" applyAlignment="1">
      <alignment horizontal="center"/>
      <protection/>
    </xf>
    <xf numFmtId="0" fontId="4" fillId="0" borderId="0" xfId="55" applyFont="1" applyBorder="1" applyAlignment="1">
      <alignment horizontal="center"/>
      <protection/>
    </xf>
    <xf numFmtId="0" fontId="4" fillId="0" borderId="0" xfId="55" applyFont="1" applyAlignment="1">
      <alignment horizontal="center"/>
      <protection/>
    </xf>
    <xf numFmtId="0" fontId="6" fillId="0" borderId="0" xfId="55" applyFont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361950</xdr:colOff>
      <xdr:row>4</xdr:row>
      <xdr:rowOff>114300</xdr:rowOff>
    </xdr:to>
    <xdr:pic>
      <xdr:nvPicPr>
        <xdr:cNvPr id="1" name="Picture 1" descr="logo_k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171450</xdr:colOff>
      <xdr:row>0</xdr:row>
      <xdr:rowOff>0</xdr:rowOff>
    </xdr:from>
    <xdr:to>
      <xdr:col>34</xdr:col>
      <xdr:colOff>9525</xdr:colOff>
      <xdr:row>4</xdr:row>
      <xdr:rowOff>123825</xdr:rowOff>
    </xdr:to>
    <xdr:pic>
      <xdr:nvPicPr>
        <xdr:cNvPr id="2" name="Picture 2" descr="logo_k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68400" y="0"/>
          <a:ext cx="10096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BJ42"/>
  <sheetViews>
    <sheetView tabSelected="1" zoomScalePageLayoutView="0" workbookViewId="0" topLeftCell="A4">
      <pane xSplit="1" ySplit="7" topLeftCell="B11" activePane="bottomRight" state="frozen"/>
      <selection pane="topLeft" activeCell="D45" sqref="D45"/>
      <selection pane="topRight" activeCell="D45" sqref="D45"/>
      <selection pane="bottomLeft" activeCell="D45" sqref="D45"/>
      <selection pane="bottomRight" activeCell="B11" sqref="B11"/>
    </sheetView>
  </sheetViews>
  <sheetFormatPr defaultColWidth="9.140625" defaultRowHeight="15"/>
  <cols>
    <col min="1" max="1" width="8.28125" style="3" customWidth="1"/>
    <col min="2" max="2" width="7.140625" style="2" customWidth="1"/>
    <col min="3" max="3" width="7.28125" style="2" customWidth="1"/>
    <col min="4" max="4" width="6.8515625" style="2" customWidth="1"/>
    <col min="5" max="5" width="7.00390625" style="2" customWidth="1"/>
    <col min="6" max="6" width="7.7109375" style="2" customWidth="1"/>
    <col min="7" max="7" width="9.140625" style="2" bestFit="1" customWidth="1"/>
    <col min="8" max="8" width="5.8515625" style="2" customWidth="1"/>
    <col min="9" max="9" width="6.28125" style="2" customWidth="1"/>
    <col min="10" max="10" width="6.7109375" style="2" customWidth="1"/>
    <col min="11" max="11" width="4.57421875" style="2" customWidth="1"/>
    <col min="12" max="12" width="9.140625" style="2" bestFit="1" customWidth="1"/>
    <col min="13" max="13" width="6.7109375" style="2" customWidth="1"/>
    <col min="14" max="15" width="4.8515625" style="2" customWidth="1"/>
    <col min="16" max="16" width="4.140625" style="2" customWidth="1"/>
    <col min="17" max="17" width="3.8515625" style="2" customWidth="1"/>
    <col min="18" max="18" width="7.7109375" style="2" bestFit="1" customWidth="1"/>
    <col min="19" max="19" width="4.8515625" style="2" customWidth="1"/>
    <col min="20" max="20" width="4.7109375" style="2" customWidth="1"/>
    <col min="21" max="21" width="4.8515625" style="2" customWidth="1"/>
    <col min="22" max="23" width="6.421875" style="2" bestFit="1" customWidth="1"/>
    <col min="24" max="25" width="6.28125" style="2" customWidth="1"/>
    <col min="26" max="26" width="4.8515625" style="2" customWidth="1"/>
    <col min="27" max="27" width="4.28125" style="2" customWidth="1"/>
    <col min="28" max="28" width="10.57421875" style="2" customWidth="1"/>
    <col min="29" max="29" width="9.140625" style="2" bestFit="1" customWidth="1"/>
    <col min="30" max="30" width="8.57421875" style="2" customWidth="1"/>
    <col min="31" max="31" width="7.421875" style="2" bestFit="1" customWidth="1"/>
    <col min="32" max="32" width="2.57421875" style="1" customWidth="1"/>
    <col min="33" max="33" width="8.8515625" style="2" customWidth="1"/>
    <col min="34" max="34" width="8.7109375" style="2" customWidth="1"/>
    <col min="35" max="35" width="7.421875" style="2" bestFit="1" customWidth="1"/>
    <col min="36" max="36" width="8.57421875" style="2" bestFit="1" customWidth="1"/>
    <col min="37" max="37" width="8.00390625" style="2" customWidth="1"/>
    <col min="38" max="38" width="7.421875" style="2" bestFit="1" customWidth="1"/>
    <col min="39" max="39" width="8.00390625" style="2" customWidth="1"/>
    <col min="40" max="40" width="7.421875" style="2" customWidth="1"/>
    <col min="41" max="41" width="7.57421875" style="2" customWidth="1"/>
    <col min="42" max="42" width="2.57421875" style="2" customWidth="1"/>
    <col min="43" max="43" width="8.00390625" style="2" customWidth="1"/>
    <col min="44" max="47" width="7.421875" style="2" bestFit="1" customWidth="1"/>
    <col min="48" max="48" width="6.00390625" style="2" customWidth="1"/>
    <col min="49" max="49" width="4.7109375" style="2" customWidth="1"/>
    <col min="50" max="50" width="5.8515625" style="2" customWidth="1"/>
    <col min="51" max="51" width="6.57421875" style="2" customWidth="1"/>
    <col min="52" max="52" width="2.7109375" style="2" customWidth="1"/>
    <col min="53" max="53" width="8.57421875" style="2" customWidth="1"/>
    <col min="54" max="54" width="8.57421875" style="2" bestFit="1" customWidth="1"/>
    <col min="55" max="55" width="10.28125" style="2" customWidth="1"/>
    <col min="56" max="56" width="7.8515625" style="2" customWidth="1"/>
    <col min="57" max="16384" width="9.140625" style="2" customWidth="1"/>
  </cols>
  <sheetData>
    <row r="1" spans="1:62" ht="18.75" customHeight="1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G1" s="100" t="s">
        <v>0</v>
      </c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E1" s="34"/>
      <c r="BF1" s="34"/>
      <c r="BG1" s="34"/>
      <c r="BH1" s="34"/>
      <c r="BI1" s="34"/>
      <c r="BJ1" s="1"/>
    </row>
    <row r="2" spans="11:57" ht="9.75" customHeight="1">
      <c r="K2" s="1"/>
      <c r="L2" s="1"/>
      <c r="M2" s="1"/>
      <c r="N2" s="1"/>
      <c r="O2" s="1"/>
      <c r="P2" s="1"/>
      <c r="AS2" s="1"/>
      <c r="AT2" s="1"/>
      <c r="AU2" s="1"/>
      <c r="AV2" s="1"/>
      <c r="AW2" s="1"/>
      <c r="AX2" s="1"/>
      <c r="AY2" s="1"/>
      <c r="AZ2" s="1"/>
      <c r="BA2" s="1"/>
      <c r="BB2" s="1"/>
      <c r="BE2" s="1"/>
    </row>
    <row r="3" spans="1:61" ht="15.75" customHeight="1">
      <c r="A3" s="101" t="s">
        <v>1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G3" s="102" t="s">
        <v>1</v>
      </c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E3" s="36"/>
      <c r="BF3" s="36"/>
      <c r="BG3" s="36"/>
      <c r="BH3" s="36"/>
      <c r="BI3" s="36"/>
    </row>
    <row r="4" spans="10:61" ht="8.25" customHeight="1">
      <c r="J4" s="4"/>
      <c r="K4" s="4"/>
      <c r="L4" s="4"/>
      <c r="M4" s="5"/>
      <c r="N4" s="35"/>
      <c r="O4" s="35"/>
      <c r="P4" s="35"/>
      <c r="Q4" s="35"/>
      <c r="R4" s="6"/>
      <c r="S4" s="6"/>
      <c r="T4" s="4"/>
      <c r="AR4" s="4"/>
      <c r="AS4" s="4"/>
      <c r="AT4" s="4"/>
      <c r="AU4" s="4"/>
      <c r="AV4" s="5"/>
      <c r="AW4" s="35"/>
      <c r="AX4" s="35"/>
      <c r="AY4" s="35"/>
      <c r="AZ4" s="35"/>
      <c r="BA4" s="35"/>
      <c r="BB4" s="35"/>
      <c r="BC4" s="35"/>
      <c r="BE4" s="35"/>
      <c r="BF4" s="35"/>
      <c r="BG4" s="6"/>
      <c r="BH4" s="6"/>
      <c r="BI4" s="4"/>
    </row>
    <row r="5" spans="1:61" ht="12.75">
      <c r="A5" s="103" t="s">
        <v>2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G5" s="103" t="s">
        <v>3</v>
      </c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E5" s="37"/>
      <c r="BF5" s="37"/>
      <c r="BG5" s="37"/>
      <c r="BH5" s="37"/>
      <c r="BI5" s="37"/>
    </row>
    <row r="6" spans="1:55" ht="12.75" customHeight="1">
      <c r="A6" s="71" t="s">
        <v>4</v>
      </c>
      <c r="B6" s="74" t="s">
        <v>5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6"/>
      <c r="AF6" s="7"/>
      <c r="AG6" s="77" t="s">
        <v>6</v>
      </c>
      <c r="AH6" s="77"/>
      <c r="AI6" s="77"/>
      <c r="AJ6" s="77"/>
      <c r="AK6" s="77"/>
      <c r="AL6" s="77"/>
      <c r="AM6" s="77"/>
      <c r="AN6" s="77"/>
      <c r="AO6" s="77"/>
      <c r="AQ6" s="90" t="s">
        <v>7</v>
      </c>
      <c r="AR6" s="90"/>
      <c r="AS6" s="90"/>
      <c r="AT6" s="90"/>
      <c r="AU6" s="90"/>
      <c r="AV6" s="90"/>
      <c r="AW6" s="90"/>
      <c r="AX6" s="90"/>
      <c r="AY6" s="90"/>
      <c r="BA6" s="78" t="s">
        <v>8</v>
      </c>
      <c r="BB6" s="91" t="s">
        <v>9</v>
      </c>
      <c r="BC6" s="92"/>
    </row>
    <row r="7" spans="1:55" ht="12.75" customHeight="1">
      <c r="A7" s="72"/>
      <c r="B7" s="97" t="s">
        <v>10</v>
      </c>
      <c r="C7" s="98"/>
      <c r="D7" s="98"/>
      <c r="E7" s="98"/>
      <c r="F7" s="98"/>
      <c r="G7" s="99"/>
      <c r="H7" s="74" t="s">
        <v>11</v>
      </c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6"/>
      <c r="AB7" s="55" t="s">
        <v>12</v>
      </c>
      <c r="AC7" s="56"/>
      <c r="AD7" s="61" t="s">
        <v>13</v>
      </c>
      <c r="AE7" s="61"/>
      <c r="AG7" s="48" t="s">
        <v>8</v>
      </c>
      <c r="AH7" s="64" t="s">
        <v>14</v>
      </c>
      <c r="AI7" s="64"/>
      <c r="AJ7" s="64"/>
      <c r="AK7" s="64"/>
      <c r="AL7" s="64" t="s">
        <v>15</v>
      </c>
      <c r="AM7" s="64"/>
      <c r="AN7" s="64"/>
      <c r="AO7" s="64"/>
      <c r="AP7" s="8"/>
      <c r="AQ7" s="65" t="s">
        <v>8</v>
      </c>
      <c r="AR7" s="51" t="s">
        <v>16</v>
      </c>
      <c r="AS7" s="51"/>
      <c r="AT7" s="51"/>
      <c r="AU7" s="51"/>
      <c r="AV7" s="51"/>
      <c r="AW7" s="51"/>
      <c r="AX7" s="51"/>
      <c r="AY7" s="51"/>
      <c r="BA7" s="79"/>
      <c r="BB7" s="93"/>
      <c r="BC7" s="94"/>
    </row>
    <row r="8" spans="1:55" ht="12.75" customHeight="1">
      <c r="A8" s="72"/>
      <c r="B8" s="53" t="s">
        <v>17</v>
      </c>
      <c r="C8" s="89"/>
      <c r="D8" s="89"/>
      <c r="E8" s="89"/>
      <c r="F8" s="89"/>
      <c r="G8" s="54"/>
      <c r="H8" s="44" t="s">
        <v>18</v>
      </c>
      <c r="I8" s="44"/>
      <c r="J8" s="44"/>
      <c r="K8" s="44"/>
      <c r="L8" s="44"/>
      <c r="M8" s="44"/>
      <c r="N8" s="53" t="s">
        <v>19</v>
      </c>
      <c r="O8" s="54"/>
      <c r="P8" s="53" t="s">
        <v>20</v>
      </c>
      <c r="Q8" s="54"/>
      <c r="R8" s="53" t="s">
        <v>21</v>
      </c>
      <c r="S8" s="54"/>
      <c r="T8" s="53" t="s">
        <v>22</v>
      </c>
      <c r="U8" s="54"/>
      <c r="V8" s="53" t="s">
        <v>23</v>
      </c>
      <c r="W8" s="54"/>
      <c r="X8" s="53" t="s">
        <v>24</v>
      </c>
      <c r="Y8" s="54"/>
      <c r="Z8" s="53" t="s">
        <v>25</v>
      </c>
      <c r="AA8" s="54"/>
      <c r="AB8" s="57"/>
      <c r="AC8" s="58"/>
      <c r="AD8" s="61"/>
      <c r="AE8" s="61"/>
      <c r="AG8" s="49"/>
      <c r="AH8" s="48" t="s">
        <v>26</v>
      </c>
      <c r="AI8" s="48" t="s">
        <v>27</v>
      </c>
      <c r="AJ8" s="45" t="s">
        <v>28</v>
      </c>
      <c r="AK8" s="45"/>
      <c r="AL8" s="48" t="s">
        <v>26</v>
      </c>
      <c r="AM8" s="48" t="s">
        <v>27</v>
      </c>
      <c r="AN8" s="45" t="s">
        <v>28</v>
      </c>
      <c r="AO8" s="45"/>
      <c r="AP8" s="8"/>
      <c r="AQ8" s="66"/>
      <c r="AR8" s="51" t="s">
        <v>14</v>
      </c>
      <c r="AS8" s="51"/>
      <c r="AT8" s="51"/>
      <c r="AU8" s="51"/>
      <c r="AV8" s="51" t="s">
        <v>15</v>
      </c>
      <c r="AW8" s="51"/>
      <c r="AX8" s="51"/>
      <c r="AY8" s="51"/>
      <c r="BA8" s="79"/>
      <c r="BB8" s="95"/>
      <c r="BC8" s="96"/>
    </row>
    <row r="9" spans="1:55" ht="12.75" customHeight="1">
      <c r="A9" s="72"/>
      <c r="B9" s="53" t="s">
        <v>14</v>
      </c>
      <c r="C9" s="54"/>
      <c r="D9" s="53" t="s">
        <v>52</v>
      </c>
      <c r="E9" s="54"/>
      <c r="F9" s="87" t="s">
        <v>28</v>
      </c>
      <c r="G9" s="88"/>
      <c r="H9" s="44" t="s">
        <v>14</v>
      </c>
      <c r="I9" s="44"/>
      <c r="J9" s="44" t="s">
        <v>15</v>
      </c>
      <c r="K9" s="44"/>
      <c r="L9" s="52" t="s">
        <v>28</v>
      </c>
      <c r="M9" s="52"/>
      <c r="N9" s="44" t="s">
        <v>14</v>
      </c>
      <c r="O9" s="44"/>
      <c r="P9" s="44" t="s">
        <v>14</v>
      </c>
      <c r="Q9" s="44"/>
      <c r="R9" s="44" t="s">
        <v>14</v>
      </c>
      <c r="S9" s="44"/>
      <c r="T9" s="44" t="s">
        <v>14</v>
      </c>
      <c r="U9" s="44"/>
      <c r="V9" s="44" t="s">
        <v>14</v>
      </c>
      <c r="W9" s="44"/>
      <c r="X9" s="44" t="s">
        <v>14</v>
      </c>
      <c r="Y9" s="44"/>
      <c r="Z9" s="44" t="s">
        <v>14</v>
      </c>
      <c r="AA9" s="44"/>
      <c r="AB9" s="59"/>
      <c r="AC9" s="60"/>
      <c r="AD9" s="61"/>
      <c r="AE9" s="61"/>
      <c r="AG9" s="49"/>
      <c r="AH9" s="49"/>
      <c r="AI9" s="49"/>
      <c r="AJ9" s="45" t="s">
        <v>29</v>
      </c>
      <c r="AK9" s="45" t="s">
        <v>30</v>
      </c>
      <c r="AL9" s="49"/>
      <c r="AM9" s="49"/>
      <c r="AN9" s="45" t="s">
        <v>29</v>
      </c>
      <c r="AO9" s="45" t="s">
        <v>30</v>
      </c>
      <c r="AP9" s="8"/>
      <c r="AQ9" s="66"/>
      <c r="AR9" s="46" t="s">
        <v>26</v>
      </c>
      <c r="AS9" s="40" t="s">
        <v>27</v>
      </c>
      <c r="AT9" s="42" t="s">
        <v>28</v>
      </c>
      <c r="AU9" s="43"/>
      <c r="AV9" s="40" t="s">
        <v>26</v>
      </c>
      <c r="AW9" s="40" t="s">
        <v>27</v>
      </c>
      <c r="AX9" s="42" t="s">
        <v>28</v>
      </c>
      <c r="AY9" s="43"/>
      <c r="BA9" s="79"/>
      <c r="BB9" s="38" t="s">
        <v>31</v>
      </c>
      <c r="BC9" s="38" t="s">
        <v>32</v>
      </c>
    </row>
    <row r="10" spans="1:55" ht="12.75" customHeight="1">
      <c r="A10" s="73"/>
      <c r="B10" s="32" t="s">
        <v>26</v>
      </c>
      <c r="C10" s="32" t="s">
        <v>27</v>
      </c>
      <c r="D10" s="32" t="s">
        <v>26</v>
      </c>
      <c r="E10" s="32" t="s">
        <v>27</v>
      </c>
      <c r="F10" s="33" t="s">
        <v>26</v>
      </c>
      <c r="G10" s="33" t="s">
        <v>27</v>
      </c>
      <c r="H10" s="32" t="s">
        <v>26</v>
      </c>
      <c r="I10" s="32" t="s">
        <v>27</v>
      </c>
      <c r="J10" s="32" t="s">
        <v>26</v>
      </c>
      <c r="K10" s="32" t="s">
        <v>27</v>
      </c>
      <c r="L10" s="33" t="s">
        <v>26</v>
      </c>
      <c r="M10" s="33" t="s">
        <v>27</v>
      </c>
      <c r="N10" s="32" t="s">
        <v>26</v>
      </c>
      <c r="O10" s="32" t="s">
        <v>27</v>
      </c>
      <c r="P10" s="32" t="s">
        <v>26</v>
      </c>
      <c r="Q10" s="32" t="s">
        <v>27</v>
      </c>
      <c r="R10" s="32" t="s">
        <v>26</v>
      </c>
      <c r="S10" s="32" t="s">
        <v>27</v>
      </c>
      <c r="T10" s="32" t="s">
        <v>26</v>
      </c>
      <c r="U10" s="32" t="s">
        <v>27</v>
      </c>
      <c r="V10" s="32" t="s">
        <v>26</v>
      </c>
      <c r="W10" s="32" t="s">
        <v>27</v>
      </c>
      <c r="X10" s="32" t="s">
        <v>26</v>
      </c>
      <c r="Y10" s="32" t="s">
        <v>27</v>
      </c>
      <c r="Z10" s="32" t="s">
        <v>26</v>
      </c>
      <c r="AA10" s="32" t="s">
        <v>27</v>
      </c>
      <c r="AB10" s="33" t="s">
        <v>26</v>
      </c>
      <c r="AC10" s="33" t="s">
        <v>27</v>
      </c>
      <c r="AD10" s="9" t="s">
        <v>26</v>
      </c>
      <c r="AE10" s="9" t="s">
        <v>27</v>
      </c>
      <c r="AF10" s="7"/>
      <c r="AG10" s="50"/>
      <c r="AH10" s="50"/>
      <c r="AI10" s="50"/>
      <c r="AJ10" s="45"/>
      <c r="AK10" s="45"/>
      <c r="AL10" s="50"/>
      <c r="AM10" s="50"/>
      <c r="AN10" s="45"/>
      <c r="AO10" s="45"/>
      <c r="AP10" s="8"/>
      <c r="AQ10" s="67"/>
      <c r="AR10" s="47"/>
      <c r="AS10" s="41"/>
      <c r="AT10" s="10" t="s">
        <v>29</v>
      </c>
      <c r="AU10" s="11" t="s">
        <v>30</v>
      </c>
      <c r="AV10" s="41"/>
      <c r="AW10" s="41"/>
      <c r="AX10" s="10" t="s">
        <v>29</v>
      </c>
      <c r="AY10" s="11" t="s">
        <v>30</v>
      </c>
      <c r="BA10" s="80"/>
      <c r="BB10" s="39"/>
      <c r="BC10" s="39"/>
    </row>
    <row r="11" spans="1:55" ht="12.75">
      <c r="A11" s="12" t="s">
        <v>33</v>
      </c>
      <c r="B11" s="13">
        <v>14112</v>
      </c>
      <c r="C11" s="13">
        <v>9919</v>
      </c>
      <c r="D11" s="13">
        <f>14+369</f>
        <v>383</v>
      </c>
      <c r="E11" s="13">
        <f>7+329</f>
        <v>336</v>
      </c>
      <c r="F11" s="14">
        <f>B11+D11</f>
        <v>14495</v>
      </c>
      <c r="G11" s="14">
        <f>C11+E11</f>
        <v>10255</v>
      </c>
      <c r="H11" s="13">
        <v>4433</v>
      </c>
      <c r="I11" s="13">
        <v>4568</v>
      </c>
      <c r="J11" s="13">
        <v>138</v>
      </c>
      <c r="K11" s="13">
        <v>37</v>
      </c>
      <c r="L11" s="14">
        <f aca="true" t="shared" si="0" ref="L11:M22">H11+J11</f>
        <v>4571</v>
      </c>
      <c r="M11" s="14">
        <f t="shared" si="0"/>
        <v>4605</v>
      </c>
      <c r="N11" s="13">
        <v>210</v>
      </c>
      <c r="O11" s="13">
        <v>58</v>
      </c>
      <c r="P11" s="13">
        <v>1</v>
      </c>
      <c r="Q11" s="13">
        <v>0</v>
      </c>
      <c r="R11" s="13">
        <v>233</v>
      </c>
      <c r="S11" s="13">
        <v>219</v>
      </c>
      <c r="T11" s="13">
        <v>163</v>
      </c>
      <c r="U11" s="13">
        <v>216</v>
      </c>
      <c r="V11" s="13">
        <v>104</v>
      </c>
      <c r="W11" s="13">
        <v>31</v>
      </c>
      <c r="X11" s="13">
        <v>487</v>
      </c>
      <c r="Y11" s="13">
        <v>395</v>
      </c>
      <c r="Z11" s="13">
        <v>28</v>
      </c>
      <c r="AA11" s="13">
        <v>3</v>
      </c>
      <c r="AB11" s="14">
        <f>L11+N11+P11+R11+T11+V11+Z11+X11</f>
        <v>5797</v>
      </c>
      <c r="AC11" s="14">
        <f>M11+O11+Q11+S11+U11+W11+AA11+Y11</f>
        <v>5527</v>
      </c>
      <c r="AD11" s="14">
        <f>F11+AB11</f>
        <v>20292</v>
      </c>
      <c r="AE11" s="14">
        <f aca="true" t="shared" si="1" ref="AD11:AE22">G11+AC11</f>
        <v>15782</v>
      </c>
      <c r="AG11" s="15" t="s">
        <v>33</v>
      </c>
      <c r="AH11" s="13">
        <f aca="true" t="shared" si="2" ref="AH11:AH22">B11+H11+N11+P11+R11+T11+V11+Z11+X11</f>
        <v>19771</v>
      </c>
      <c r="AI11" s="13">
        <f aca="true" t="shared" si="3" ref="AI11:AI22">C11+I11+O11+Q11+S11+U11+W11++AA11+Y11</f>
        <v>15409</v>
      </c>
      <c r="AJ11" s="14">
        <f>AH11+AI11</f>
        <v>35180</v>
      </c>
      <c r="AK11" s="14">
        <f aca="true" t="shared" si="4" ref="AK11:AK22">AI11*2+AH11</f>
        <v>50589</v>
      </c>
      <c r="AL11" s="13">
        <f>+D11+J11</f>
        <v>521</v>
      </c>
      <c r="AM11" s="13">
        <f>+E11+K11</f>
        <v>373</v>
      </c>
      <c r="AN11" s="14">
        <f aca="true" t="shared" si="5" ref="AN11:AN22">AL11+AM11</f>
        <v>894</v>
      </c>
      <c r="AO11" s="16">
        <f aca="true" t="shared" si="6" ref="AO11:AO22">AM11*2+AL11</f>
        <v>1267</v>
      </c>
      <c r="AP11" s="8"/>
      <c r="AQ11" s="17" t="s">
        <v>33</v>
      </c>
      <c r="AR11" s="13">
        <f aca="true" t="shared" si="7" ref="AR11:AS22">AB11-J11</f>
        <v>5659</v>
      </c>
      <c r="AS11" s="13">
        <f t="shared" si="7"/>
        <v>5490</v>
      </c>
      <c r="AT11" s="14">
        <f>AR11+AS11</f>
        <v>11149</v>
      </c>
      <c r="AU11" s="14">
        <f aca="true" t="shared" si="8" ref="AU11:AU22">AS11*2+AR11</f>
        <v>16639</v>
      </c>
      <c r="AV11" s="13">
        <f aca="true" t="shared" si="9" ref="AV11:AW22">J11</f>
        <v>138</v>
      </c>
      <c r="AW11" s="13">
        <f t="shared" si="9"/>
        <v>37</v>
      </c>
      <c r="AX11" s="14">
        <f aca="true" t="shared" si="10" ref="AX11:AX22">AV11+AW11</f>
        <v>175</v>
      </c>
      <c r="AY11" s="14">
        <f aca="true" t="shared" si="11" ref="AY11:AY22">AW11*2+AV11</f>
        <v>212</v>
      </c>
      <c r="BA11" s="17" t="s">
        <v>33</v>
      </c>
      <c r="BB11" s="14">
        <f aca="true" t="shared" si="12" ref="BB11:BB22">G11*2+F11</f>
        <v>35005</v>
      </c>
      <c r="BC11" s="14">
        <f>G30*2+F30</f>
        <v>8596</v>
      </c>
    </row>
    <row r="12" spans="1:55" ht="12.75">
      <c r="A12" s="12" t="s">
        <v>34</v>
      </c>
      <c r="B12" s="13">
        <v>10530</v>
      </c>
      <c r="C12" s="13">
        <v>8462</v>
      </c>
      <c r="D12" s="13">
        <v>1048</v>
      </c>
      <c r="E12" s="13">
        <v>830</v>
      </c>
      <c r="F12" s="14">
        <f aca="true" t="shared" si="13" ref="F12:G22">B12+D12</f>
        <v>11578</v>
      </c>
      <c r="G12" s="14">
        <f t="shared" si="13"/>
        <v>9292</v>
      </c>
      <c r="H12" s="13">
        <v>3661</v>
      </c>
      <c r="I12" s="13">
        <v>3861</v>
      </c>
      <c r="J12" s="13">
        <v>83</v>
      </c>
      <c r="K12" s="13">
        <v>0</v>
      </c>
      <c r="L12" s="14">
        <f t="shared" si="0"/>
        <v>3744</v>
      </c>
      <c r="M12" s="14">
        <f t="shared" si="0"/>
        <v>3861</v>
      </c>
      <c r="N12" s="13">
        <v>204</v>
      </c>
      <c r="O12" s="13">
        <v>88</v>
      </c>
      <c r="P12" s="13">
        <v>0</v>
      </c>
      <c r="Q12" s="13">
        <v>0</v>
      </c>
      <c r="R12" s="13">
        <v>194</v>
      </c>
      <c r="S12" s="13">
        <v>180</v>
      </c>
      <c r="T12" s="13">
        <v>194</v>
      </c>
      <c r="U12" s="13">
        <v>175</v>
      </c>
      <c r="V12" s="13">
        <v>42</v>
      </c>
      <c r="W12" s="13">
        <v>22</v>
      </c>
      <c r="X12" s="13">
        <v>261</v>
      </c>
      <c r="Y12" s="13">
        <v>303</v>
      </c>
      <c r="Z12" s="13">
        <v>31</v>
      </c>
      <c r="AA12" s="13">
        <v>3</v>
      </c>
      <c r="AB12" s="14">
        <f aca="true" t="shared" si="14" ref="AB12:AC22">L12+N12+P12+R12+T12+V12+Z12+X12</f>
        <v>4670</v>
      </c>
      <c r="AC12" s="14">
        <f t="shared" si="14"/>
        <v>4632</v>
      </c>
      <c r="AD12" s="14">
        <f t="shared" si="1"/>
        <v>16248</v>
      </c>
      <c r="AE12" s="14">
        <f t="shared" si="1"/>
        <v>13924</v>
      </c>
      <c r="AG12" s="15" t="s">
        <v>34</v>
      </c>
      <c r="AH12" s="13">
        <f t="shared" si="2"/>
        <v>15117</v>
      </c>
      <c r="AI12" s="13">
        <f t="shared" si="3"/>
        <v>13094</v>
      </c>
      <c r="AJ12" s="14">
        <f aca="true" t="shared" si="15" ref="AJ12:AJ22">AH12+AI12</f>
        <v>28211</v>
      </c>
      <c r="AK12" s="14">
        <f t="shared" si="4"/>
        <v>41305</v>
      </c>
      <c r="AL12" s="13">
        <f aca="true" t="shared" si="16" ref="AL12:AM22">+D12+J12</f>
        <v>1131</v>
      </c>
      <c r="AM12" s="13">
        <f t="shared" si="16"/>
        <v>830</v>
      </c>
      <c r="AN12" s="14">
        <f t="shared" si="5"/>
        <v>1961</v>
      </c>
      <c r="AO12" s="16">
        <f t="shared" si="6"/>
        <v>2791</v>
      </c>
      <c r="AP12" s="8"/>
      <c r="AQ12" s="17" t="s">
        <v>34</v>
      </c>
      <c r="AR12" s="13">
        <f t="shared" si="7"/>
        <v>4587</v>
      </c>
      <c r="AS12" s="13">
        <f t="shared" si="7"/>
        <v>4632</v>
      </c>
      <c r="AT12" s="14">
        <f aca="true" t="shared" si="17" ref="AT12:AT22">AR12+AS12</f>
        <v>9219</v>
      </c>
      <c r="AU12" s="14">
        <f t="shared" si="8"/>
        <v>13851</v>
      </c>
      <c r="AV12" s="13">
        <f t="shared" si="9"/>
        <v>83</v>
      </c>
      <c r="AW12" s="13">
        <f t="shared" si="9"/>
        <v>0</v>
      </c>
      <c r="AX12" s="14">
        <f t="shared" si="10"/>
        <v>83</v>
      </c>
      <c r="AY12" s="14">
        <f t="shared" si="11"/>
        <v>83</v>
      </c>
      <c r="AZ12" s="18"/>
      <c r="BA12" s="17" t="s">
        <v>34</v>
      </c>
      <c r="BB12" s="14">
        <f t="shared" si="12"/>
        <v>30162</v>
      </c>
      <c r="BC12" s="14">
        <f aca="true" t="shared" si="18" ref="BC12:BC22">G31*2+F31</f>
        <v>8481</v>
      </c>
    </row>
    <row r="13" spans="1:55" ht="12.75">
      <c r="A13" s="12" t="s">
        <v>35</v>
      </c>
      <c r="B13" s="13">
        <v>10088</v>
      </c>
      <c r="C13" s="13">
        <v>7650</v>
      </c>
      <c r="D13" s="13">
        <v>3323</v>
      </c>
      <c r="E13" s="13">
        <v>2656</v>
      </c>
      <c r="F13" s="14">
        <f t="shared" si="13"/>
        <v>13411</v>
      </c>
      <c r="G13" s="14">
        <f t="shared" si="13"/>
        <v>10306</v>
      </c>
      <c r="H13" s="13">
        <v>3747</v>
      </c>
      <c r="I13" s="13">
        <v>4233</v>
      </c>
      <c r="J13" s="13">
        <v>0</v>
      </c>
      <c r="K13" s="13">
        <v>0</v>
      </c>
      <c r="L13" s="14">
        <f t="shared" si="0"/>
        <v>3747</v>
      </c>
      <c r="M13" s="14">
        <f t="shared" si="0"/>
        <v>4233</v>
      </c>
      <c r="N13" s="13">
        <v>200</v>
      </c>
      <c r="O13" s="13">
        <v>88</v>
      </c>
      <c r="P13" s="13">
        <v>0</v>
      </c>
      <c r="Q13" s="13">
        <v>0</v>
      </c>
      <c r="R13" s="13">
        <v>265</v>
      </c>
      <c r="S13" s="13">
        <v>223</v>
      </c>
      <c r="T13" s="13">
        <v>192</v>
      </c>
      <c r="U13" s="13">
        <v>222</v>
      </c>
      <c r="V13" s="13">
        <v>37</v>
      </c>
      <c r="W13" s="13">
        <v>25</v>
      </c>
      <c r="X13" s="13">
        <v>645</v>
      </c>
      <c r="Y13" s="13">
        <v>343</v>
      </c>
      <c r="Z13" s="13">
        <v>2</v>
      </c>
      <c r="AA13" s="13">
        <v>1</v>
      </c>
      <c r="AB13" s="14">
        <f t="shared" si="14"/>
        <v>5088</v>
      </c>
      <c r="AC13" s="14">
        <f t="shared" si="14"/>
        <v>5135</v>
      </c>
      <c r="AD13" s="14">
        <f t="shared" si="1"/>
        <v>18499</v>
      </c>
      <c r="AE13" s="14">
        <f t="shared" si="1"/>
        <v>15441</v>
      </c>
      <c r="AG13" s="15" t="s">
        <v>35</v>
      </c>
      <c r="AH13" s="13">
        <f t="shared" si="2"/>
        <v>15176</v>
      </c>
      <c r="AI13" s="13">
        <f t="shared" si="3"/>
        <v>12785</v>
      </c>
      <c r="AJ13" s="14">
        <f t="shared" si="15"/>
        <v>27961</v>
      </c>
      <c r="AK13" s="14">
        <f t="shared" si="4"/>
        <v>40746</v>
      </c>
      <c r="AL13" s="13">
        <f t="shared" si="16"/>
        <v>3323</v>
      </c>
      <c r="AM13" s="13">
        <f t="shared" si="16"/>
        <v>2656</v>
      </c>
      <c r="AN13" s="14">
        <f t="shared" si="5"/>
        <v>5979</v>
      </c>
      <c r="AO13" s="16">
        <f t="shared" si="6"/>
        <v>8635</v>
      </c>
      <c r="AP13" s="8"/>
      <c r="AQ13" s="17" t="s">
        <v>35</v>
      </c>
      <c r="AR13" s="13">
        <f t="shared" si="7"/>
        <v>5088</v>
      </c>
      <c r="AS13" s="13">
        <f t="shared" si="7"/>
        <v>5135</v>
      </c>
      <c r="AT13" s="14">
        <f t="shared" si="17"/>
        <v>10223</v>
      </c>
      <c r="AU13" s="14">
        <f t="shared" si="8"/>
        <v>15358</v>
      </c>
      <c r="AV13" s="13">
        <f t="shared" si="9"/>
        <v>0</v>
      </c>
      <c r="AW13" s="13">
        <f t="shared" si="9"/>
        <v>0</v>
      </c>
      <c r="AX13" s="14">
        <f t="shared" si="10"/>
        <v>0</v>
      </c>
      <c r="AY13" s="14">
        <f t="shared" si="11"/>
        <v>0</v>
      </c>
      <c r="AZ13" s="18"/>
      <c r="BA13" s="17" t="s">
        <v>35</v>
      </c>
      <c r="BB13" s="14">
        <f t="shared" si="12"/>
        <v>34023</v>
      </c>
      <c r="BC13" s="14">
        <f t="shared" si="18"/>
        <v>8944</v>
      </c>
    </row>
    <row r="14" spans="1:55" ht="12.75">
      <c r="A14" s="12" t="s">
        <v>36</v>
      </c>
      <c r="B14" s="13">
        <v>7941</v>
      </c>
      <c r="C14" s="13">
        <v>4566</v>
      </c>
      <c r="D14" s="13">
        <v>4721</v>
      </c>
      <c r="E14" s="13">
        <v>4243</v>
      </c>
      <c r="F14" s="14">
        <f t="shared" si="13"/>
        <v>12662</v>
      </c>
      <c r="G14" s="14">
        <f t="shared" si="13"/>
        <v>8809</v>
      </c>
      <c r="H14" s="13">
        <v>3146</v>
      </c>
      <c r="I14" s="13">
        <v>3042</v>
      </c>
      <c r="J14" s="13">
        <v>0</v>
      </c>
      <c r="K14" s="13">
        <v>0</v>
      </c>
      <c r="L14" s="14">
        <f t="shared" si="0"/>
        <v>3146</v>
      </c>
      <c r="M14" s="14">
        <f t="shared" si="0"/>
        <v>3042</v>
      </c>
      <c r="N14" s="13">
        <v>123</v>
      </c>
      <c r="O14" s="13">
        <v>60</v>
      </c>
      <c r="P14" s="13">
        <v>0</v>
      </c>
      <c r="Q14" s="13">
        <v>0</v>
      </c>
      <c r="R14" s="13">
        <v>185</v>
      </c>
      <c r="S14" s="13">
        <v>144</v>
      </c>
      <c r="T14" s="13">
        <v>117</v>
      </c>
      <c r="U14" s="13">
        <v>203</v>
      </c>
      <c r="V14" s="13">
        <v>31</v>
      </c>
      <c r="W14" s="13">
        <v>18</v>
      </c>
      <c r="X14" s="13">
        <v>240</v>
      </c>
      <c r="Y14" s="13">
        <v>322</v>
      </c>
      <c r="Z14" s="13">
        <v>2</v>
      </c>
      <c r="AA14" s="13">
        <v>7</v>
      </c>
      <c r="AB14" s="14">
        <f t="shared" si="14"/>
        <v>3844</v>
      </c>
      <c r="AC14" s="14">
        <f t="shared" si="14"/>
        <v>3796</v>
      </c>
      <c r="AD14" s="14">
        <f t="shared" si="1"/>
        <v>16506</v>
      </c>
      <c r="AE14" s="14">
        <f t="shared" si="1"/>
        <v>12605</v>
      </c>
      <c r="AG14" s="15" t="s">
        <v>36</v>
      </c>
      <c r="AH14" s="13">
        <f t="shared" si="2"/>
        <v>11785</v>
      </c>
      <c r="AI14" s="13">
        <f t="shared" si="3"/>
        <v>8362</v>
      </c>
      <c r="AJ14" s="14">
        <f t="shared" si="15"/>
        <v>20147</v>
      </c>
      <c r="AK14" s="14">
        <f t="shared" si="4"/>
        <v>28509</v>
      </c>
      <c r="AL14" s="13">
        <f t="shared" si="16"/>
        <v>4721</v>
      </c>
      <c r="AM14" s="13">
        <f t="shared" si="16"/>
        <v>4243</v>
      </c>
      <c r="AN14" s="14">
        <f t="shared" si="5"/>
        <v>8964</v>
      </c>
      <c r="AO14" s="16">
        <f t="shared" si="6"/>
        <v>13207</v>
      </c>
      <c r="AP14" s="8"/>
      <c r="AQ14" s="17" t="s">
        <v>36</v>
      </c>
      <c r="AR14" s="13">
        <f t="shared" si="7"/>
        <v>3844</v>
      </c>
      <c r="AS14" s="13">
        <f t="shared" si="7"/>
        <v>3796</v>
      </c>
      <c r="AT14" s="14">
        <f t="shared" si="17"/>
        <v>7640</v>
      </c>
      <c r="AU14" s="14">
        <f t="shared" si="8"/>
        <v>11436</v>
      </c>
      <c r="AV14" s="13">
        <f t="shared" si="9"/>
        <v>0</v>
      </c>
      <c r="AW14" s="13">
        <f t="shared" si="9"/>
        <v>0</v>
      </c>
      <c r="AX14" s="14">
        <f t="shared" si="10"/>
        <v>0</v>
      </c>
      <c r="AY14" s="14">
        <f t="shared" si="11"/>
        <v>0</v>
      </c>
      <c r="AZ14" s="18"/>
      <c r="BA14" s="17" t="s">
        <v>36</v>
      </c>
      <c r="BB14" s="14">
        <f t="shared" si="12"/>
        <v>30280</v>
      </c>
      <c r="BC14" s="14">
        <f t="shared" si="18"/>
        <v>7070</v>
      </c>
    </row>
    <row r="15" spans="1:55" ht="12.75">
      <c r="A15" s="12" t="s">
        <v>37</v>
      </c>
      <c r="B15" s="13">
        <v>9236</v>
      </c>
      <c r="C15" s="13">
        <v>5877</v>
      </c>
      <c r="D15" s="13">
        <v>4453</v>
      </c>
      <c r="E15" s="13">
        <v>4536</v>
      </c>
      <c r="F15" s="14">
        <f t="shared" si="13"/>
        <v>13689</v>
      </c>
      <c r="G15" s="14">
        <f t="shared" si="13"/>
        <v>10413</v>
      </c>
      <c r="H15" s="13">
        <v>3930</v>
      </c>
      <c r="I15" s="13">
        <v>4104</v>
      </c>
      <c r="J15" s="13">
        <v>0</v>
      </c>
      <c r="K15" s="13">
        <v>0</v>
      </c>
      <c r="L15" s="14">
        <f t="shared" si="0"/>
        <v>3930</v>
      </c>
      <c r="M15" s="14">
        <f t="shared" si="0"/>
        <v>4104</v>
      </c>
      <c r="N15" s="13">
        <v>239</v>
      </c>
      <c r="O15" s="13">
        <v>66</v>
      </c>
      <c r="P15" s="13">
        <v>0</v>
      </c>
      <c r="Q15" s="13">
        <v>0</v>
      </c>
      <c r="R15" s="13">
        <v>287</v>
      </c>
      <c r="S15" s="13">
        <v>216</v>
      </c>
      <c r="T15" s="13">
        <v>198</v>
      </c>
      <c r="U15" s="13">
        <v>271</v>
      </c>
      <c r="V15" s="13">
        <v>41</v>
      </c>
      <c r="W15" s="13">
        <v>58</v>
      </c>
      <c r="X15" s="13">
        <v>416</v>
      </c>
      <c r="Y15" s="13">
        <v>351</v>
      </c>
      <c r="Z15" s="13">
        <v>15</v>
      </c>
      <c r="AA15" s="13">
        <v>0</v>
      </c>
      <c r="AB15" s="14">
        <f t="shared" si="14"/>
        <v>5126</v>
      </c>
      <c r="AC15" s="14">
        <f t="shared" si="14"/>
        <v>5066</v>
      </c>
      <c r="AD15" s="14">
        <f t="shared" si="1"/>
        <v>18815</v>
      </c>
      <c r="AE15" s="14">
        <f t="shared" si="1"/>
        <v>15479</v>
      </c>
      <c r="AG15" s="15" t="s">
        <v>37</v>
      </c>
      <c r="AH15" s="13">
        <f t="shared" si="2"/>
        <v>14362</v>
      </c>
      <c r="AI15" s="13">
        <f t="shared" si="3"/>
        <v>10943</v>
      </c>
      <c r="AJ15" s="14">
        <f t="shared" si="15"/>
        <v>25305</v>
      </c>
      <c r="AK15" s="14">
        <f t="shared" si="4"/>
        <v>36248</v>
      </c>
      <c r="AL15" s="13">
        <f t="shared" si="16"/>
        <v>4453</v>
      </c>
      <c r="AM15" s="13">
        <f t="shared" si="16"/>
        <v>4536</v>
      </c>
      <c r="AN15" s="14">
        <f t="shared" si="5"/>
        <v>8989</v>
      </c>
      <c r="AO15" s="16">
        <f t="shared" si="6"/>
        <v>13525</v>
      </c>
      <c r="AP15" s="8"/>
      <c r="AQ15" s="17" t="s">
        <v>37</v>
      </c>
      <c r="AR15" s="13">
        <f t="shared" si="7"/>
        <v>5126</v>
      </c>
      <c r="AS15" s="13">
        <f t="shared" si="7"/>
        <v>5066</v>
      </c>
      <c r="AT15" s="14">
        <f t="shared" si="17"/>
        <v>10192</v>
      </c>
      <c r="AU15" s="14">
        <f t="shared" si="8"/>
        <v>15258</v>
      </c>
      <c r="AV15" s="13">
        <f t="shared" si="9"/>
        <v>0</v>
      </c>
      <c r="AW15" s="13">
        <f t="shared" si="9"/>
        <v>0</v>
      </c>
      <c r="AX15" s="14">
        <f t="shared" si="10"/>
        <v>0</v>
      </c>
      <c r="AY15" s="14">
        <f t="shared" si="11"/>
        <v>0</v>
      </c>
      <c r="AZ15" s="18"/>
      <c r="BA15" s="17" t="s">
        <v>37</v>
      </c>
      <c r="BB15" s="14">
        <f t="shared" si="12"/>
        <v>34515</v>
      </c>
      <c r="BC15" s="14">
        <f t="shared" si="18"/>
        <v>7960</v>
      </c>
    </row>
    <row r="16" spans="1:55" ht="12.75">
      <c r="A16" s="12" t="s">
        <v>38</v>
      </c>
      <c r="B16" s="13">
        <v>8223</v>
      </c>
      <c r="C16" s="13">
        <v>4613</v>
      </c>
      <c r="D16" s="13">
        <v>5097</v>
      </c>
      <c r="E16" s="13">
        <v>6099</v>
      </c>
      <c r="F16" s="14">
        <f t="shared" si="13"/>
        <v>13320</v>
      </c>
      <c r="G16" s="14">
        <f t="shared" si="13"/>
        <v>10712</v>
      </c>
      <c r="H16" s="13">
        <v>3263</v>
      </c>
      <c r="I16" s="13">
        <v>4537</v>
      </c>
      <c r="J16" s="13">
        <v>0</v>
      </c>
      <c r="K16" s="13">
        <v>0</v>
      </c>
      <c r="L16" s="14">
        <f t="shared" si="0"/>
        <v>3263</v>
      </c>
      <c r="M16" s="14">
        <f t="shared" si="0"/>
        <v>4537</v>
      </c>
      <c r="N16" s="13">
        <v>397</v>
      </c>
      <c r="O16" s="13">
        <v>73</v>
      </c>
      <c r="P16" s="13">
        <v>2</v>
      </c>
      <c r="Q16" s="13">
        <v>21</v>
      </c>
      <c r="R16" s="13">
        <v>281</v>
      </c>
      <c r="S16" s="13">
        <v>279</v>
      </c>
      <c r="T16" s="13">
        <v>166</v>
      </c>
      <c r="U16" s="13">
        <v>228</v>
      </c>
      <c r="V16" s="13">
        <v>74</v>
      </c>
      <c r="W16" s="13">
        <v>29</v>
      </c>
      <c r="X16" s="13">
        <v>373</v>
      </c>
      <c r="Y16" s="13">
        <v>320</v>
      </c>
      <c r="Z16" s="13">
        <v>6</v>
      </c>
      <c r="AA16" s="13">
        <v>6</v>
      </c>
      <c r="AB16" s="14">
        <f t="shared" si="14"/>
        <v>4562</v>
      </c>
      <c r="AC16" s="14">
        <f t="shared" si="14"/>
        <v>5493</v>
      </c>
      <c r="AD16" s="14">
        <f t="shared" si="1"/>
        <v>17882</v>
      </c>
      <c r="AE16" s="14">
        <f t="shared" si="1"/>
        <v>16205</v>
      </c>
      <c r="AG16" s="15" t="s">
        <v>38</v>
      </c>
      <c r="AH16" s="13">
        <f t="shared" si="2"/>
        <v>12785</v>
      </c>
      <c r="AI16" s="13">
        <f t="shared" si="3"/>
        <v>10106</v>
      </c>
      <c r="AJ16" s="14">
        <f t="shared" si="15"/>
        <v>22891</v>
      </c>
      <c r="AK16" s="14">
        <f t="shared" si="4"/>
        <v>32997</v>
      </c>
      <c r="AL16" s="13">
        <f t="shared" si="16"/>
        <v>5097</v>
      </c>
      <c r="AM16" s="13">
        <f t="shared" si="16"/>
        <v>6099</v>
      </c>
      <c r="AN16" s="14">
        <f t="shared" si="5"/>
        <v>11196</v>
      </c>
      <c r="AO16" s="16">
        <f t="shared" si="6"/>
        <v>17295</v>
      </c>
      <c r="AP16" s="8"/>
      <c r="AQ16" s="17" t="s">
        <v>38</v>
      </c>
      <c r="AR16" s="13">
        <f t="shared" si="7"/>
        <v>4562</v>
      </c>
      <c r="AS16" s="13">
        <f t="shared" si="7"/>
        <v>5493</v>
      </c>
      <c r="AT16" s="14">
        <f t="shared" si="17"/>
        <v>10055</v>
      </c>
      <c r="AU16" s="14">
        <f t="shared" si="8"/>
        <v>15548</v>
      </c>
      <c r="AV16" s="13">
        <f t="shared" si="9"/>
        <v>0</v>
      </c>
      <c r="AW16" s="13">
        <f t="shared" si="9"/>
        <v>0</v>
      </c>
      <c r="AX16" s="14">
        <f t="shared" si="10"/>
        <v>0</v>
      </c>
      <c r="AY16" s="14">
        <f t="shared" si="11"/>
        <v>0</v>
      </c>
      <c r="AZ16" s="18"/>
      <c r="BA16" s="17" t="s">
        <v>38</v>
      </c>
      <c r="BB16" s="14">
        <f t="shared" si="12"/>
        <v>34744</v>
      </c>
      <c r="BC16" s="14">
        <f t="shared" si="18"/>
        <v>10158</v>
      </c>
    </row>
    <row r="17" spans="1:55" ht="12.75">
      <c r="A17" s="12" t="s">
        <v>39</v>
      </c>
      <c r="B17" s="13">
        <v>7443</v>
      </c>
      <c r="C17" s="13">
        <v>4998</v>
      </c>
      <c r="D17" s="13">
        <v>6185</v>
      </c>
      <c r="E17" s="13">
        <v>6574</v>
      </c>
      <c r="F17" s="14">
        <f t="shared" si="13"/>
        <v>13628</v>
      </c>
      <c r="G17" s="14">
        <f t="shared" si="13"/>
        <v>11572</v>
      </c>
      <c r="H17" s="13">
        <v>4063</v>
      </c>
      <c r="I17" s="13">
        <v>4859</v>
      </c>
      <c r="J17" s="13">
        <v>0</v>
      </c>
      <c r="K17" s="13">
        <v>0</v>
      </c>
      <c r="L17" s="14">
        <f t="shared" si="0"/>
        <v>4063</v>
      </c>
      <c r="M17" s="14">
        <f t="shared" si="0"/>
        <v>4859</v>
      </c>
      <c r="N17" s="13">
        <v>203</v>
      </c>
      <c r="O17" s="13">
        <v>95</v>
      </c>
      <c r="P17" s="13">
        <v>1</v>
      </c>
      <c r="Q17" s="13">
        <v>0</v>
      </c>
      <c r="R17" s="13">
        <v>255</v>
      </c>
      <c r="S17" s="13">
        <v>234</v>
      </c>
      <c r="T17" s="13">
        <v>169</v>
      </c>
      <c r="U17" s="13">
        <v>250</v>
      </c>
      <c r="V17" s="13">
        <v>31</v>
      </c>
      <c r="W17" s="13">
        <v>28</v>
      </c>
      <c r="X17" s="13">
        <v>483</v>
      </c>
      <c r="Y17" s="13">
        <v>333</v>
      </c>
      <c r="Z17" s="13">
        <v>2</v>
      </c>
      <c r="AA17" s="13">
        <v>21</v>
      </c>
      <c r="AB17" s="14">
        <f t="shared" si="14"/>
        <v>5207</v>
      </c>
      <c r="AC17" s="14">
        <f t="shared" si="14"/>
        <v>5820</v>
      </c>
      <c r="AD17" s="14">
        <f t="shared" si="1"/>
        <v>18835</v>
      </c>
      <c r="AE17" s="14">
        <f t="shared" si="1"/>
        <v>17392</v>
      </c>
      <c r="AG17" s="15" t="s">
        <v>39</v>
      </c>
      <c r="AH17" s="13">
        <f t="shared" si="2"/>
        <v>12650</v>
      </c>
      <c r="AI17" s="13">
        <f t="shared" si="3"/>
        <v>10818</v>
      </c>
      <c r="AJ17" s="14">
        <f t="shared" si="15"/>
        <v>23468</v>
      </c>
      <c r="AK17" s="14">
        <f t="shared" si="4"/>
        <v>34286</v>
      </c>
      <c r="AL17" s="13">
        <f t="shared" si="16"/>
        <v>6185</v>
      </c>
      <c r="AM17" s="13">
        <f t="shared" si="16"/>
        <v>6574</v>
      </c>
      <c r="AN17" s="14">
        <f t="shared" si="5"/>
        <v>12759</v>
      </c>
      <c r="AO17" s="16">
        <f t="shared" si="6"/>
        <v>19333</v>
      </c>
      <c r="AP17" s="8"/>
      <c r="AQ17" s="17" t="s">
        <v>39</v>
      </c>
      <c r="AR17" s="13">
        <f t="shared" si="7"/>
        <v>5207</v>
      </c>
      <c r="AS17" s="13">
        <f t="shared" si="7"/>
        <v>5820</v>
      </c>
      <c r="AT17" s="14">
        <f t="shared" si="17"/>
        <v>11027</v>
      </c>
      <c r="AU17" s="14">
        <f t="shared" si="8"/>
        <v>16847</v>
      </c>
      <c r="AV17" s="13">
        <f t="shared" si="9"/>
        <v>0</v>
      </c>
      <c r="AW17" s="13">
        <f t="shared" si="9"/>
        <v>0</v>
      </c>
      <c r="AX17" s="14">
        <f t="shared" si="10"/>
        <v>0</v>
      </c>
      <c r="AY17" s="14">
        <f t="shared" si="11"/>
        <v>0</v>
      </c>
      <c r="AZ17" s="18"/>
      <c r="BA17" s="17" t="s">
        <v>39</v>
      </c>
      <c r="BB17" s="14">
        <f t="shared" si="12"/>
        <v>36772</v>
      </c>
      <c r="BC17" s="14">
        <f t="shared" si="18"/>
        <v>9937</v>
      </c>
    </row>
    <row r="18" spans="1:55" ht="12.75">
      <c r="A18" s="12" t="s">
        <v>40</v>
      </c>
      <c r="B18" s="13">
        <v>6927</v>
      </c>
      <c r="C18" s="13">
        <v>3219</v>
      </c>
      <c r="D18" s="13">
        <v>6261</v>
      </c>
      <c r="E18" s="13">
        <v>6892</v>
      </c>
      <c r="F18" s="14">
        <f t="shared" si="13"/>
        <v>13188</v>
      </c>
      <c r="G18" s="14">
        <f t="shared" si="13"/>
        <v>10111</v>
      </c>
      <c r="H18" s="13">
        <v>4172</v>
      </c>
      <c r="I18" s="13">
        <v>4895</v>
      </c>
      <c r="J18" s="13">
        <v>0</v>
      </c>
      <c r="K18" s="13">
        <v>0</v>
      </c>
      <c r="L18" s="14">
        <f t="shared" si="0"/>
        <v>4172</v>
      </c>
      <c r="M18" s="14">
        <f t="shared" si="0"/>
        <v>4895</v>
      </c>
      <c r="N18" s="13">
        <v>430</v>
      </c>
      <c r="O18" s="13">
        <v>115</v>
      </c>
      <c r="P18" s="13">
        <v>1</v>
      </c>
      <c r="Q18" s="13">
        <v>0</v>
      </c>
      <c r="R18" s="13">
        <v>183</v>
      </c>
      <c r="S18" s="13">
        <v>228</v>
      </c>
      <c r="T18" s="13">
        <v>195</v>
      </c>
      <c r="U18" s="13">
        <v>262</v>
      </c>
      <c r="V18" s="13">
        <v>53</v>
      </c>
      <c r="W18" s="13">
        <v>18</v>
      </c>
      <c r="X18" s="13">
        <v>339</v>
      </c>
      <c r="Y18" s="13">
        <v>320</v>
      </c>
      <c r="Z18" s="13">
        <v>75</v>
      </c>
      <c r="AA18" s="13">
        <v>14</v>
      </c>
      <c r="AB18" s="14">
        <f t="shared" si="14"/>
        <v>5448</v>
      </c>
      <c r="AC18" s="14">
        <f t="shared" si="14"/>
        <v>5852</v>
      </c>
      <c r="AD18" s="14">
        <f t="shared" si="1"/>
        <v>18636</v>
      </c>
      <c r="AE18" s="14">
        <f t="shared" si="1"/>
        <v>15963</v>
      </c>
      <c r="AG18" s="15" t="s">
        <v>40</v>
      </c>
      <c r="AH18" s="13">
        <f t="shared" si="2"/>
        <v>12375</v>
      </c>
      <c r="AI18" s="13">
        <f t="shared" si="3"/>
        <v>9071</v>
      </c>
      <c r="AJ18" s="14">
        <f t="shared" si="15"/>
        <v>21446</v>
      </c>
      <c r="AK18" s="14">
        <f t="shared" si="4"/>
        <v>30517</v>
      </c>
      <c r="AL18" s="13">
        <f t="shared" si="16"/>
        <v>6261</v>
      </c>
      <c r="AM18" s="13">
        <f t="shared" si="16"/>
        <v>6892</v>
      </c>
      <c r="AN18" s="14">
        <f t="shared" si="5"/>
        <v>13153</v>
      </c>
      <c r="AO18" s="16">
        <f t="shared" si="6"/>
        <v>20045</v>
      </c>
      <c r="AP18" s="8"/>
      <c r="AQ18" s="17" t="s">
        <v>40</v>
      </c>
      <c r="AR18" s="13">
        <f t="shared" si="7"/>
        <v>5448</v>
      </c>
      <c r="AS18" s="13">
        <f t="shared" si="7"/>
        <v>5852</v>
      </c>
      <c r="AT18" s="14">
        <f t="shared" si="17"/>
        <v>11300</v>
      </c>
      <c r="AU18" s="14">
        <f t="shared" si="8"/>
        <v>17152</v>
      </c>
      <c r="AV18" s="13">
        <f t="shared" si="9"/>
        <v>0</v>
      </c>
      <c r="AW18" s="13">
        <f t="shared" si="9"/>
        <v>0</v>
      </c>
      <c r="AX18" s="14">
        <f t="shared" si="10"/>
        <v>0</v>
      </c>
      <c r="AY18" s="14">
        <f t="shared" si="11"/>
        <v>0</v>
      </c>
      <c r="AZ18" s="18"/>
      <c r="BA18" s="17" t="s">
        <v>40</v>
      </c>
      <c r="BB18" s="14">
        <f t="shared" si="12"/>
        <v>33410</v>
      </c>
      <c r="BC18" s="14">
        <f>G37*2+F37</f>
        <v>9825</v>
      </c>
    </row>
    <row r="19" spans="1:55" ht="12.75">
      <c r="A19" s="17" t="s">
        <v>41</v>
      </c>
      <c r="B19" s="13">
        <v>8112</v>
      </c>
      <c r="C19" s="13">
        <v>4398</v>
      </c>
      <c r="D19" s="13">
        <v>6264</v>
      </c>
      <c r="E19" s="13">
        <v>6858</v>
      </c>
      <c r="F19" s="14">
        <f t="shared" si="13"/>
        <v>14376</v>
      </c>
      <c r="G19" s="14">
        <f t="shared" si="13"/>
        <v>11256</v>
      </c>
      <c r="H19" s="13">
        <v>3906</v>
      </c>
      <c r="I19" s="13">
        <v>4448</v>
      </c>
      <c r="J19" s="13">
        <v>0</v>
      </c>
      <c r="K19" s="13">
        <v>0</v>
      </c>
      <c r="L19" s="14">
        <f t="shared" si="0"/>
        <v>3906</v>
      </c>
      <c r="M19" s="14">
        <f t="shared" si="0"/>
        <v>4448</v>
      </c>
      <c r="N19" s="19">
        <v>218</v>
      </c>
      <c r="O19" s="19">
        <v>132</v>
      </c>
      <c r="P19" s="19">
        <v>18</v>
      </c>
      <c r="Q19" s="19">
        <v>7</v>
      </c>
      <c r="R19" s="19">
        <v>227</v>
      </c>
      <c r="S19" s="19">
        <v>302</v>
      </c>
      <c r="T19" s="13">
        <v>190</v>
      </c>
      <c r="U19" s="13">
        <v>293</v>
      </c>
      <c r="V19" s="13">
        <v>44</v>
      </c>
      <c r="W19" s="13">
        <v>29</v>
      </c>
      <c r="X19" s="13">
        <v>515</v>
      </c>
      <c r="Y19" s="13">
        <v>308</v>
      </c>
      <c r="Z19" s="13">
        <v>5</v>
      </c>
      <c r="AA19" s="13">
        <v>0</v>
      </c>
      <c r="AB19" s="14">
        <f t="shared" si="14"/>
        <v>5123</v>
      </c>
      <c r="AC19" s="14">
        <f t="shared" si="14"/>
        <v>5519</v>
      </c>
      <c r="AD19" s="14">
        <f t="shared" si="1"/>
        <v>19499</v>
      </c>
      <c r="AE19" s="14">
        <f t="shared" si="1"/>
        <v>16775</v>
      </c>
      <c r="AF19" s="2"/>
      <c r="AG19" s="15" t="s">
        <v>42</v>
      </c>
      <c r="AH19" s="13">
        <f t="shared" si="2"/>
        <v>13235</v>
      </c>
      <c r="AI19" s="13">
        <f t="shared" si="3"/>
        <v>9917</v>
      </c>
      <c r="AJ19" s="14">
        <f t="shared" si="15"/>
        <v>23152</v>
      </c>
      <c r="AK19" s="14">
        <f t="shared" si="4"/>
        <v>33069</v>
      </c>
      <c r="AL19" s="13">
        <f t="shared" si="16"/>
        <v>6264</v>
      </c>
      <c r="AM19" s="13">
        <f t="shared" si="16"/>
        <v>6858</v>
      </c>
      <c r="AN19" s="14">
        <f t="shared" si="5"/>
        <v>13122</v>
      </c>
      <c r="AO19" s="16">
        <f t="shared" si="6"/>
        <v>19980</v>
      </c>
      <c r="AQ19" s="17" t="s">
        <v>42</v>
      </c>
      <c r="AR19" s="13">
        <f t="shared" si="7"/>
        <v>5123</v>
      </c>
      <c r="AS19" s="13">
        <f t="shared" si="7"/>
        <v>5519</v>
      </c>
      <c r="AT19" s="14">
        <f t="shared" si="17"/>
        <v>10642</v>
      </c>
      <c r="AU19" s="14">
        <f t="shared" si="8"/>
        <v>16161</v>
      </c>
      <c r="AV19" s="13">
        <f t="shared" si="9"/>
        <v>0</v>
      </c>
      <c r="AW19" s="13">
        <f t="shared" si="9"/>
        <v>0</v>
      </c>
      <c r="AX19" s="14">
        <f t="shared" si="10"/>
        <v>0</v>
      </c>
      <c r="AY19" s="14">
        <f t="shared" si="11"/>
        <v>0</v>
      </c>
      <c r="BA19" s="17" t="s">
        <v>42</v>
      </c>
      <c r="BB19" s="14">
        <f t="shared" si="12"/>
        <v>36888</v>
      </c>
      <c r="BC19" s="14">
        <f t="shared" si="18"/>
        <v>9629</v>
      </c>
    </row>
    <row r="20" spans="1:55" ht="12.75">
      <c r="A20" s="17" t="s">
        <v>43</v>
      </c>
      <c r="B20" s="13">
        <v>6103</v>
      </c>
      <c r="C20" s="13">
        <v>3482</v>
      </c>
      <c r="D20" s="13">
        <v>6898</v>
      </c>
      <c r="E20" s="13">
        <v>7282</v>
      </c>
      <c r="F20" s="14">
        <f t="shared" si="13"/>
        <v>13001</v>
      </c>
      <c r="G20" s="14">
        <f t="shared" si="13"/>
        <v>10764</v>
      </c>
      <c r="H20" s="13">
        <v>3792</v>
      </c>
      <c r="I20" s="13">
        <v>4564</v>
      </c>
      <c r="J20" s="13">
        <v>0</v>
      </c>
      <c r="K20" s="13">
        <v>0</v>
      </c>
      <c r="L20" s="14">
        <f>H20+J20</f>
        <v>3792</v>
      </c>
      <c r="M20" s="14">
        <f>I20+K20</f>
        <v>4564</v>
      </c>
      <c r="N20" s="19">
        <v>316</v>
      </c>
      <c r="O20" s="19">
        <v>48</v>
      </c>
      <c r="P20" s="19">
        <v>0</v>
      </c>
      <c r="Q20" s="19">
        <v>1</v>
      </c>
      <c r="R20" s="19">
        <v>163</v>
      </c>
      <c r="S20" s="19">
        <v>326</v>
      </c>
      <c r="T20" s="13">
        <v>269</v>
      </c>
      <c r="U20" s="13">
        <v>273</v>
      </c>
      <c r="V20" s="13">
        <v>68</v>
      </c>
      <c r="W20" s="13">
        <v>17</v>
      </c>
      <c r="X20" s="13">
        <v>553</v>
      </c>
      <c r="Y20" s="13">
        <v>415</v>
      </c>
      <c r="Z20" s="13">
        <v>2</v>
      </c>
      <c r="AA20" s="13">
        <v>3</v>
      </c>
      <c r="AB20" s="14">
        <f t="shared" si="14"/>
        <v>5163</v>
      </c>
      <c r="AC20" s="14">
        <f t="shared" si="14"/>
        <v>5647</v>
      </c>
      <c r="AD20" s="14">
        <f t="shared" si="1"/>
        <v>18164</v>
      </c>
      <c r="AE20" s="14">
        <f t="shared" si="1"/>
        <v>16411</v>
      </c>
      <c r="AF20" s="2"/>
      <c r="AG20" s="15" t="s">
        <v>43</v>
      </c>
      <c r="AH20" s="13">
        <f t="shared" si="2"/>
        <v>11266</v>
      </c>
      <c r="AI20" s="13">
        <f t="shared" si="3"/>
        <v>9129</v>
      </c>
      <c r="AJ20" s="14">
        <f t="shared" si="15"/>
        <v>20395</v>
      </c>
      <c r="AK20" s="14">
        <f t="shared" si="4"/>
        <v>29524</v>
      </c>
      <c r="AL20" s="13">
        <f t="shared" si="16"/>
        <v>6898</v>
      </c>
      <c r="AM20" s="13">
        <f t="shared" si="16"/>
        <v>7282</v>
      </c>
      <c r="AN20" s="14">
        <f t="shared" si="5"/>
        <v>14180</v>
      </c>
      <c r="AO20" s="16">
        <f t="shared" si="6"/>
        <v>21462</v>
      </c>
      <c r="AQ20" s="17" t="s">
        <v>43</v>
      </c>
      <c r="AR20" s="13">
        <f>AB20-J20</f>
        <v>5163</v>
      </c>
      <c r="AS20" s="13">
        <f>AC20-K20</f>
        <v>5647</v>
      </c>
      <c r="AT20" s="14">
        <f t="shared" si="17"/>
        <v>10810</v>
      </c>
      <c r="AU20" s="14">
        <f t="shared" si="8"/>
        <v>16457</v>
      </c>
      <c r="AV20" s="13">
        <f>J20</f>
        <v>0</v>
      </c>
      <c r="AW20" s="13">
        <f>K20</f>
        <v>0</v>
      </c>
      <c r="AX20" s="14">
        <f t="shared" si="10"/>
        <v>0</v>
      </c>
      <c r="AY20" s="14">
        <f t="shared" si="11"/>
        <v>0</v>
      </c>
      <c r="BA20" s="17" t="s">
        <v>43</v>
      </c>
      <c r="BB20" s="14">
        <f t="shared" si="12"/>
        <v>34529</v>
      </c>
      <c r="BC20" s="14">
        <f t="shared" si="18"/>
        <v>9536</v>
      </c>
    </row>
    <row r="21" spans="1:55" ht="12.75">
      <c r="A21" s="17" t="s">
        <v>44</v>
      </c>
      <c r="B21" s="13">
        <v>5884</v>
      </c>
      <c r="C21" s="13">
        <v>3170</v>
      </c>
      <c r="D21" s="13">
        <v>6595</v>
      </c>
      <c r="E21" s="13">
        <v>6811</v>
      </c>
      <c r="F21" s="14">
        <f t="shared" si="13"/>
        <v>12479</v>
      </c>
      <c r="G21" s="14">
        <f t="shared" si="13"/>
        <v>9981</v>
      </c>
      <c r="H21" s="13">
        <v>3187</v>
      </c>
      <c r="I21" s="13">
        <v>4313</v>
      </c>
      <c r="J21" s="13">
        <v>0</v>
      </c>
      <c r="K21" s="13">
        <v>0</v>
      </c>
      <c r="L21" s="14">
        <f t="shared" si="0"/>
        <v>3187</v>
      </c>
      <c r="M21" s="14">
        <f t="shared" si="0"/>
        <v>4313</v>
      </c>
      <c r="N21" s="19">
        <v>355</v>
      </c>
      <c r="O21" s="19">
        <v>90</v>
      </c>
      <c r="P21" s="19">
        <v>0</v>
      </c>
      <c r="Q21" s="19">
        <v>0</v>
      </c>
      <c r="R21" s="19">
        <v>201</v>
      </c>
      <c r="S21" s="19">
        <v>374</v>
      </c>
      <c r="T21" s="13">
        <v>267</v>
      </c>
      <c r="U21" s="13">
        <v>258</v>
      </c>
      <c r="V21" s="13">
        <v>28</v>
      </c>
      <c r="W21" s="13">
        <v>13</v>
      </c>
      <c r="X21" s="13">
        <v>482</v>
      </c>
      <c r="Y21" s="13">
        <v>386</v>
      </c>
      <c r="Z21" s="13">
        <v>6</v>
      </c>
      <c r="AA21" s="13">
        <v>3</v>
      </c>
      <c r="AB21" s="14">
        <f t="shared" si="14"/>
        <v>4526</v>
      </c>
      <c r="AC21" s="14">
        <f t="shared" si="14"/>
        <v>5437</v>
      </c>
      <c r="AD21" s="14">
        <f t="shared" si="1"/>
        <v>17005</v>
      </c>
      <c r="AE21" s="14">
        <f t="shared" si="1"/>
        <v>15418</v>
      </c>
      <c r="AF21" s="2"/>
      <c r="AG21" s="15" t="s">
        <v>44</v>
      </c>
      <c r="AH21" s="13">
        <f t="shared" si="2"/>
        <v>10410</v>
      </c>
      <c r="AI21" s="13">
        <f t="shared" si="3"/>
        <v>8607</v>
      </c>
      <c r="AJ21" s="14">
        <f t="shared" si="15"/>
        <v>19017</v>
      </c>
      <c r="AK21" s="14">
        <f t="shared" si="4"/>
        <v>27624</v>
      </c>
      <c r="AL21" s="13">
        <f t="shared" si="16"/>
        <v>6595</v>
      </c>
      <c r="AM21" s="13">
        <f t="shared" si="16"/>
        <v>6811</v>
      </c>
      <c r="AN21" s="14">
        <f t="shared" si="5"/>
        <v>13406</v>
      </c>
      <c r="AO21" s="16">
        <f t="shared" si="6"/>
        <v>20217</v>
      </c>
      <c r="AQ21" s="17" t="s">
        <v>44</v>
      </c>
      <c r="AR21" s="13">
        <f t="shared" si="7"/>
        <v>4526</v>
      </c>
      <c r="AS21" s="13">
        <f t="shared" si="7"/>
        <v>5437</v>
      </c>
      <c r="AT21" s="14">
        <f t="shared" si="17"/>
        <v>9963</v>
      </c>
      <c r="AU21" s="14">
        <f t="shared" si="8"/>
        <v>15400</v>
      </c>
      <c r="AV21" s="13">
        <f t="shared" si="9"/>
        <v>0</v>
      </c>
      <c r="AW21" s="13">
        <f t="shared" si="9"/>
        <v>0</v>
      </c>
      <c r="AX21" s="14">
        <f t="shared" si="10"/>
        <v>0</v>
      </c>
      <c r="AY21" s="14">
        <f t="shared" si="11"/>
        <v>0</v>
      </c>
      <c r="BA21" s="17" t="s">
        <v>44</v>
      </c>
      <c r="BB21" s="14">
        <f t="shared" si="12"/>
        <v>32441</v>
      </c>
      <c r="BC21" s="14">
        <f t="shared" si="18"/>
        <v>10403</v>
      </c>
    </row>
    <row r="22" spans="1:55" ht="12.75">
      <c r="A22" s="17" t="s">
        <v>45</v>
      </c>
      <c r="B22" s="13">
        <v>6227</v>
      </c>
      <c r="C22" s="13">
        <v>2785</v>
      </c>
      <c r="D22" s="13">
        <v>6914</v>
      </c>
      <c r="E22" s="13">
        <v>6868</v>
      </c>
      <c r="F22" s="14">
        <f t="shared" si="13"/>
        <v>13141</v>
      </c>
      <c r="G22" s="14">
        <f t="shared" si="13"/>
        <v>9653</v>
      </c>
      <c r="H22" s="13">
        <v>3187</v>
      </c>
      <c r="I22" s="13">
        <v>4561</v>
      </c>
      <c r="J22" s="13">
        <v>0</v>
      </c>
      <c r="K22" s="13">
        <v>0</v>
      </c>
      <c r="L22" s="14">
        <f t="shared" si="0"/>
        <v>3187</v>
      </c>
      <c r="M22" s="14">
        <f t="shared" si="0"/>
        <v>4561</v>
      </c>
      <c r="N22" s="19">
        <v>185</v>
      </c>
      <c r="O22" s="19">
        <v>98</v>
      </c>
      <c r="P22" s="19">
        <v>1</v>
      </c>
      <c r="Q22" s="19">
        <v>1</v>
      </c>
      <c r="R22" s="19">
        <v>259</v>
      </c>
      <c r="S22" s="19">
        <v>279</v>
      </c>
      <c r="T22" s="13">
        <v>129</v>
      </c>
      <c r="U22" s="13">
        <v>221</v>
      </c>
      <c r="V22" s="13">
        <v>24</v>
      </c>
      <c r="W22" s="13">
        <v>13</v>
      </c>
      <c r="X22" s="13">
        <v>517</v>
      </c>
      <c r="Y22" s="13">
        <v>354</v>
      </c>
      <c r="Z22" s="13">
        <v>0</v>
      </c>
      <c r="AA22" s="13">
        <v>1</v>
      </c>
      <c r="AB22" s="14">
        <f t="shared" si="14"/>
        <v>4302</v>
      </c>
      <c r="AC22" s="14">
        <f t="shared" si="14"/>
        <v>5528</v>
      </c>
      <c r="AD22" s="14">
        <f t="shared" si="1"/>
        <v>17443</v>
      </c>
      <c r="AE22" s="14">
        <f t="shared" si="1"/>
        <v>15181</v>
      </c>
      <c r="AF22" s="2"/>
      <c r="AG22" s="15" t="s">
        <v>45</v>
      </c>
      <c r="AH22" s="13">
        <f t="shared" si="2"/>
        <v>10529</v>
      </c>
      <c r="AI22" s="13">
        <f t="shared" si="3"/>
        <v>8313</v>
      </c>
      <c r="AJ22" s="14">
        <f t="shared" si="15"/>
        <v>18842</v>
      </c>
      <c r="AK22" s="14">
        <f t="shared" si="4"/>
        <v>27155</v>
      </c>
      <c r="AL22" s="13">
        <f t="shared" si="16"/>
        <v>6914</v>
      </c>
      <c r="AM22" s="13">
        <f t="shared" si="16"/>
        <v>6868</v>
      </c>
      <c r="AN22" s="14">
        <f t="shared" si="5"/>
        <v>13782</v>
      </c>
      <c r="AO22" s="16">
        <f t="shared" si="6"/>
        <v>20650</v>
      </c>
      <c r="AQ22" s="17" t="s">
        <v>45</v>
      </c>
      <c r="AR22" s="13">
        <f t="shared" si="7"/>
        <v>4302</v>
      </c>
      <c r="AS22" s="13">
        <f t="shared" si="7"/>
        <v>5528</v>
      </c>
      <c r="AT22" s="14">
        <f t="shared" si="17"/>
        <v>9830</v>
      </c>
      <c r="AU22" s="14">
        <f t="shared" si="8"/>
        <v>15358</v>
      </c>
      <c r="AV22" s="13">
        <f t="shared" si="9"/>
        <v>0</v>
      </c>
      <c r="AW22" s="13">
        <f t="shared" si="9"/>
        <v>0</v>
      </c>
      <c r="AX22" s="14">
        <f t="shared" si="10"/>
        <v>0</v>
      </c>
      <c r="AY22" s="14">
        <f t="shared" si="11"/>
        <v>0</v>
      </c>
      <c r="BA22" s="17" t="s">
        <v>45</v>
      </c>
      <c r="BB22" s="14">
        <f t="shared" si="12"/>
        <v>32447</v>
      </c>
      <c r="BC22" s="14">
        <f t="shared" si="18"/>
        <v>8731</v>
      </c>
    </row>
    <row r="23" spans="1:55" ht="16.5" customHeight="1">
      <c r="A23" s="20" t="s">
        <v>28</v>
      </c>
      <c r="B23" s="14">
        <f aca="true" t="shared" si="19" ref="B23:AE23">SUM(B11:B22)</f>
        <v>100826</v>
      </c>
      <c r="C23" s="14">
        <f t="shared" si="19"/>
        <v>63139</v>
      </c>
      <c r="D23" s="14">
        <f>SUM(D11:D22)</f>
        <v>58142</v>
      </c>
      <c r="E23" s="14">
        <f>SUM(E11:E22)</f>
        <v>59985</v>
      </c>
      <c r="F23" s="14">
        <f t="shared" si="19"/>
        <v>158968</v>
      </c>
      <c r="G23" s="14">
        <f t="shared" si="19"/>
        <v>123124</v>
      </c>
      <c r="H23" s="14">
        <f t="shared" si="19"/>
        <v>44487</v>
      </c>
      <c r="I23" s="14">
        <f t="shared" si="19"/>
        <v>51985</v>
      </c>
      <c r="J23" s="14">
        <f t="shared" si="19"/>
        <v>221</v>
      </c>
      <c r="K23" s="14">
        <f t="shared" si="19"/>
        <v>37</v>
      </c>
      <c r="L23" s="14">
        <f t="shared" si="19"/>
        <v>44708</v>
      </c>
      <c r="M23" s="14">
        <f t="shared" si="19"/>
        <v>52022</v>
      </c>
      <c r="N23" s="14">
        <f t="shared" si="19"/>
        <v>3080</v>
      </c>
      <c r="O23" s="14">
        <f t="shared" si="19"/>
        <v>1011</v>
      </c>
      <c r="P23" s="14">
        <f t="shared" si="19"/>
        <v>24</v>
      </c>
      <c r="Q23" s="14">
        <f t="shared" si="19"/>
        <v>30</v>
      </c>
      <c r="R23" s="14">
        <f t="shared" si="19"/>
        <v>2733</v>
      </c>
      <c r="S23" s="14">
        <f t="shared" si="19"/>
        <v>3004</v>
      </c>
      <c r="T23" s="14">
        <f t="shared" si="19"/>
        <v>2249</v>
      </c>
      <c r="U23" s="14">
        <f t="shared" si="19"/>
        <v>2872</v>
      </c>
      <c r="V23" s="14">
        <f t="shared" si="19"/>
        <v>577</v>
      </c>
      <c r="W23" s="14">
        <f t="shared" si="19"/>
        <v>301</v>
      </c>
      <c r="X23" s="14">
        <f>SUM(X11:X22)</f>
        <v>5311</v>
      </c>
      <c r="Y23" s="14">
        <f>SUM(Y11:Y22)</f>
        <v>4150</v>
      </c>
      <c r="Z23" s="14">
        <f t="shared" si="19"/>
        <v>174</v>
      </c>
      <c r="AA23" s="14">
        <f t="shared" si="19"/>
        <v>62</v>
      </c>
      <c r="AB23" s="14">
        <f t="shared" si="19"/>
        <v>58856</v>
      </c>
      <c r="AC23" s="14">
        <f t="shared" si="19"/>
        <v>63452</v>
      </c>
      <c r="AD23" s="14">
        <f t="shared" si="19"/>
        <v>217824</v>
      </c>
      <c r="AE23" s="14">
        <f t="shared" si="19"/>
        <v>186576</v>
      </c>
      <c r="AF23" s="21"/>
      <c r="AG23" s="22" t="s">
        <v>28</v>
      </c>
      <c r="AH23" s="14">
        <f aca="true" t="shared" si="20" ref="AH23:AP23">SUM(AH11:AH22)</f>
        <v>159461</v>
      </c>
      <c r="AI23" s="14">
        <f t="shared" si="20"/>
        <v>126554</v>
      </c>
      <c r="AJ23" s="14">
        <f t="shared" si="20"/>
        <v>286015</v>
      </c>
      <c r="AK23" s="14">
        <f t="shared" si="20"/>
        <v>412569</v>
      </c>
      <c r="AL23" s="14">
        <f t="shared" si="20"/>
        <v>58363</v>
      </c>
      <c r="AM23" s="14">
        <f t="shared" si="20"/>
        <v>60022</v>
      </c>
      <c r="AN23" s="14">
        <f t="shared" si="20"/>
        <v>118385</v>
      </c>
      <c r="AO23" s="14">
        <f t="shared" si="20"/>
        <v>178407</v>
      </c>
      <c r="AP23" s="13">
        <f t="shared" si="20"/>
        <v>0</v>
      </c>
      <c r="AQ23" s="14" t="s">
        <v>28</v>
      </c>
      <c r="AR23" s="14">
        <f aca="true" t="shared" si="21" ref="AR23:AY23">SUM(AR11:AR22)</f>
        <v>58635</v>
      </c>
      <c r="AS23" s="14">
        <f t="shared" si="21"/>
        <v>63415</v>
      </c>
      <c r="AT23" s="14">
        <f t="shared" si="21"/>
        <v>122050</v>
      </c>
      <c r="AU23" s="14">
        <f t="shared" si="21"/>
        <v>185465</v>
      </c>
      <c r="AV23" s="14">
        <f t="shared" si="21"/>
        <v>221</v>
      </c>
      <c r="AW23" s="14">
        <f t="shared" si="21"/>
        <v>37</v>
      </c>
      <c r="AX23" s="14">
        <f t="shared" si="21"/>
        <v>258</v>
      </c>
      <c r="AY23" s="14">
        <f t="shared" si="21"/>
        <v>295</v>
      </c>
      <c r="AZ23" s="18"/>
      <c r="BA23" s="23" t="s">
        <v>28</v>
      </c>
      <c r="BB23" s="14">
        <f>SUM(BB11:BB22)</f>
        <v>405216</v>
      </c>
      <c r="BC23" s="14">
        <f>SUM(BC11:BC22)</f>
        <v>109270</v>
      </c>
    </row>
    <row r="24" spans="1:31" ht="15.75" customHeight="1">
      <c r="A24" s="24"/>
      <c r="B24" s="25"/>
      <c r="C24" s="25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D24" s="26"/>
      <c r="AE24" s="26"/>
    </row>
    <row r="25" spans="1:55" ht="12.75" customHeight="1">
      <c r="A25" s="71" t="s">
        <v>4</v>
      </c>
      <c r="B25" s="74" t="s">
        <v>46</v>
      </c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6"/>
      <c r="AF25" s="27"/>
      <c r="AG25" s="77" t="s">
        <v>47</v>
      </c>
      <c r="AH25" s="77"/>
      <c r="AI25" s="77"/>
      <c r="AJ25" s="77"/>
      <c r="AK25" s="77"/>
      <c r="AL25" s="77"/>
      <c r="AM25" s="77"/>
      <c r="AN25" s="77"/>
      <c r="AO25" s="77"/>
      <c r="AQ25" s="51" t="s">
        <v>48</v>
      </c>
      <c r="AR25" s="51"/>
      <c r="AS25" s="51"/>
      <c r="AT25" s="51"/>
      <c r="AU25" s="51"/>
      <c r="AV25" s="51"/>
      <c r="AW25" s="51"/>
      <c r="AX25" s="51"/>
      <c r="AY25" s="51"/>
      <c r="BA25" s="78" t="s">
        <v>8</v>
      </c>
      <c r="BB25" s="81" t="s">
        <v>49</v>
      </c>
      <c r="BC25" s="82"/>
    </row>
    <row r="26" spans="1:55" ht="12.75" customHeight="1">
      <c r="A26" s="72"/>
      <c r="B26" s="44" t="s">
        <v>10</v>
      </c>
      <c r="C26" s="44"/>
      <c r="D26" s="44"/>
      <c r="E26" s="44"/>
      <c r="F26" s="44"/>
      <c r="G26" s="44"/>
      <c r="H26" s="74" t="s">
        <v>11</v>
      </c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6"/>
      <c r="AB26" s="55" t="s">
        <v>12</v>
      </c>
      <c r="AC26" s="56"/>
      <c r="AD26" s="61" t="s">
        <v>13</v>
      </c>
      <c r="AE26" s="61"/>
      <c r="AG26" s="48" t="s">
        <v>8</v>
      </c>
      <c r="AH26" s="64" t="s">
        <v>14</v>
      </c>
      <c r="AI26" s="64"/>
      <c r="AJ26" s="64"/>
      <c r="AK26" s="64"/>
      <c r="AL26" s="64" t="s">
        <v>15</v>
      </c>
      <c r="AM26" s="64"/>
      <c r="AN26" s="64"/>
      <c r="AO26" s="64"/>
      <c r="AQ26" s="65" t="s">
        <v>8</v>
      </c>
      <c r="AR26" s="51" t="s">
        <v>16</v>
      </c>
      <c r="AS26" s="51"/>
      <c r="AT26" s="51"/>
      <c r="AU26" s="51"/>
      <c r="AV26" s="51"/>
      <c r="AW26" s="51"/>
      <c r="AX26" s="51"/>
      <c r="AY26" s="51"/>
      <c r="BA26" s="79"/>
      <c r="BB26" s="83"/>
      <c r="BC26" s="84"/>
    </row>
    <row r="27" spans="1:55" ht="12.75" customHeight="1">
      <c r="A27" s="72"/>
      <c r="B27" s="44" t="s">
        <v>17</v>
      </c>
      <c r="C27" s="44"/>
      <c r="D27" s="44"/>
      <c r="E27" s="44"/>
      <c r="F27" s="44"/>
      <c r="G27" s="44"/>
      <c r="H27" s="44" t="s">
        <v>18</v>
      </c>
      <c r="I27" s="44"/>
      <c r="J27" s="44"/>
      <c r="K27" s="44"/>
      <c r="L27" s="44"/>
      <c r="M27" s="44"/>
      <c r="N27" s="53" t="s">
        <v>19</v>
      </c>
      <c r="O27" s="54"/>
      <c r="P27" s="53" t="s">
        <v>20</v>
      </c>
      <c r="Q27" s="54"/>
      <c r="R27" s="53" t="s">
        <v>21</v>
      </c>
      <c r="S27" s="54"/>
      <c r="T27" s="53" t="s">
        <v>22</v>
      </c>
      <c r="U27" s="54"/>
      <c r="V27" s="53" t="s">
        <v>23</v>
      </c>
      <c r="W27" s="54"/>
      <c r="X27" s="53" t="s">
        <v>24</v>
      </c>
      <c r="Y27" s="54"/>
      <c r="Z27" s="53" t="s">
        <v>25</v>
      </c>
      <c r="AA27" s="54"/>
      <c r="AB27" s="57"/>
      <c r="AC27" s="58"/>
      <c r="AD27" s="61"/>
      <c r="AE27" s="61"/>
      <c r="AG27" s="62"/>
      <c r="AH27" s="68" t="s">
        <v>26</v>
      </c>
      <c r="AI27" s="48" t="s">
        <v>27</v>
      </c>
      <c r="AJ27" s="45" t="s">
        <v>28</v>
      </c>
      <c r="AK27" s="45"/>
      <c r="AL27" s="48" t="s">
        <v>26</v>
      </c>
      <c r="AM27" s="48" t="s">
        <v>27</v>
      </c>
      <c r="AN27" s="45" t="s">
        <v>28</v>
      </c>
      <c r="AO27" s="45"/>
      <c r="AQ27" s="66"/>
      <c r="AR27" s="51" t="s">
        <v>14</v>
      </c>
      <c r="AS27" s="51"/>
      <c r="AT27" s="51"/>
      <c r="AU27" s="51"/>
      <c r="AV27" s="51" t="s">
        <v>15</v>
      </c>
      <c r="AW27" s="51"/>
      <c r="AX27" s="51"/>
      <c r="AY27" s="51"/>
      <c r="BA27" s="79"/>
      <c r="BB27" s="85"/>
      <c r="BC27" s="86"/>
    </row>
    <row r="28" spans="1:55" ht="12.75" customHeight="1">
      <c r="A28" s="72"/>
      <c r="B28" s="44" t="s">
        <v>14</v>
      </c>
      <c r="C28" s="44"/>
      <c r="D28" s="44" t="s">
        <v>52</v>
      </c>
      <c r="E28" s="44"/>
      <c r="F28" s="52" t="s">
        <v>28</v>
      </c>
      <c r="G28" s="52"/>
      <c r="H28" s="44" t="s">
        <v>14</v>
      </c>
      <c r="I28" s="44"/>
      <c r="J28" s="44" t="s">
        <v>15</v>
      </c>
      <c r="K28" s="44"/>
      <c r="L28" s="52" t="s">
        <v>28</v>
      </c>
      <c r="M28" s="52"/>
      <c r="N28" s="44" t="s">
        <v>14</v>
      </c>
      <c r="O28" s="44"/>
      <c r="P28" s="44" t="s">
        <v>14</v>
      </c>
      <c r="Q28" s="44"/>
      <c r="R28" s="44" t="s">
        <v>14</v>
      </c>
      <c r="S28" s="44"/>
      <c r="T28" s="44" t="s">
        <v>14</v>
      </c>
      <c r="U28" s="44"/>
      <c r="V28" s="44" t="s">
        <v>14</v>
      </c>
      <c r="W28" s="44"/>
      <c r="X28" s="44" t="s">
        <v>14</v>
      </c>
      <c r="Y28" s="44"/>
      <c r="Z28" s="44" t="s">
        <v>14</v>
      </c>
      <c r="AA28" s="44"/>
      <c r="AB28" s="59"/>
      <c r="AC28" s="60"/>
      <c r="AD28" s="61"/>
      <c r="AE28" s="61"/>
      <c r="AG28" s="62"/>
      <c r="AH28" s="69"/>
      <c r="AI28" s="49"/>
      <c r="AJ28" s="45" t="s">
        <v>29</v>
      </c>
      <c r="AK28" s="45" t="s">
        <v>30</v>
      </c>
      <c r="AL28" s="49"/>
      <c r="AM28" s="49"/>
      <c r="AN28" s="45" t="s">
        <v>29</v>
      </c>
      <c r="AO28" s="45" t="s">
        <v>30</v>
      </c>
      <c r="AQ28" s="66"/>
      <c r="AR28" s="46" t="s">
        <v>26</v>
      </c>
      <c r="AS28" s="40" t="s">
        <v>27</v>
      </c>
      <c r="AT28" s="42" t="s">
        <v>28</v>
      </c>
      <c r="AU28" s="43"/>
      <c r="AV28" s="40" t="s">
        <v>26</v>
      </c>
      <c r="AW28" s="40" t="s">
        <v>27</v>
      </c>
      <c r="AX28" s="42" t="s">
        <v>28</v>
      </c>
      <c r="AY28" s="43"/>
      <c r="BA28" s="79"/>
      <c r="BB28" s="38" t="s">
        <v>14</v>
      </c>
      <c r="BC28" s="38" t="s">
        <v>15</v>
      </c>
    </row>
    <row r="29" spans="1:55" ht="12.75" customHeight="1">
      <c r="A29" s="73"/>
      <c r="B29" s="32" t="s">
        <v>26</v>
      </c>
      <c r="C29" s="32" t="s">
        <v>27</v>
      </c>
      <c r="D29" s="32" t="s">
        <v>26</v>
      </c>
      <c r="E29" s="32" t="s">
        <v>27</v>
      </c>
      <c r="F29" s="33" t="s">
        <v>26</v>
      </c>
      <c r="G29" s="33" t="s">
        <v>27</v>
      </c>
      <c r="H29" s="32" t="s">
        <v>26</v>
      </c>
      <c r="I29" s="32" t="s">
        <v>27</v>
      </c>
      <c r="J29" s="32" t="s">
        <v>26</v>
      </c>
      <c r="K29" s="32" t="s">
        <v>27</v>
      </c>
      <c r="L29" s="33" t="s">
        <v>26</v>
      </c>
      <c r="M29" s="33" t="s">
        <v>27</v>
      </c>
      <c r="N29" s="32" t="s">
        <v>26</v>
      </c>
      <c r="O29" s="32" t="s">
        <v>27</v>
      </c>
      <c r="P29" s="32" t="s">
        <v>26</v>
      </c>
      <c r="Q29" s="32" t="s">
        <v>27</v>
      </c>
      <c r="R29" s="32" t="s">
        <v>26</v>
      </c>
      <c r="S29" s="32" t="s">
        <v>27</v>
      </c>
      <c r="T29" s="32" t="s">
        <v>26</v>
      </c>
      <c r="U29" s="32" t="s">
        <v>27</v>
      </c>
      <c r="V29" s="32" t="s">
        <v>26</v>
      </c>
      <c r="W29" s="32" t="s">
        <v>27</v>
      </c>
      <c r="X29" s="32" t="s">
        <v>26</v>
      </c>
      <c r="Y29" s="32" t="s">
        <v>27</v>
      </c>
      <c r="Z29" s="32" t="s">
        <v>26</v>
      </c>
      <c r="AA29" s="32" t="s">
        <v>27</v>
      </c>
      <c r="AB29" s="33" t="s">
        <v>26</v>
      </c>
      <c r="AC29" s="33" t="s">
        <v>27</v>
      </c>
      <c r="AD29" s="9" t="s">
        <v>26</v>
      </c>
      <c r="AE29" s="9" t="s">
        <v>27</v>
      </c>
      <c r="AF29" s="27"/>
      <c r="AG29" s="63"/>
      <c r="AH29" s="70"/>
      <c r="AI29" s="50"/>
      <c r="AJ29" s="45"/>
      <c r="AK29" s="45"/>
      <c r="AL29" s="50"/>
      <c r="AM29" s="50"/>
      <c r="AN29" s="45"/>
      <c r="AO29" s="45"/>
      <c r="AQ29" s="67"/>
      <c r="AR29" s="47"/>
      <c r="AS29" s="41"/>
      <c r="AT29" s="10" t="s">
        <v>29</v>
      </c>
      <c r="AU29" s="11" t="s">
        <v>30</v>
      </c>
      <c r="AV29" s="41"/>
      <c r="AW29" s="41"/>
      <c r="AX29" s="10" t="s">
        <v>29</v>
      </c>
      <c r="AY29" s="11" t="s">
        <v>30</v>
      </c>
      <c r="BA29" s="80"/>
      <c r="BB29" s="39"/>
      <c r="BC29" s="39"/>
    </row>
    <row r="30" spans="1:55" ht="12.75" customHeight="1">
      <c r="A30" s="12" t="s">
        <v>33</v>
      </c>
      <c r="B30" s="13">
        <v>3164</v>
      </c>
      <c r="C30" s="13">
        <v>2522</v>
      </c>
      <c r="D30" s="13">
        <v>314</v>
      </c>
      <c r="E30" s="13">
        <v>37</v>
      </c>
      <c r="F30" s="14">
        <f>+B30+D30</f>
        <v>3478</v>
      </c>
      <c r="G30" s="14">
        <f>+C30+E30</f>
        <v>2559</v>
      </c>
      <c r="H30" s="13">
        <v>1259</v>
      </c>
      <c r="I30" s="13">
        <v>563</v>
      </c>
      <c r="J30" s="13">
        <v>0</v>
      </c>
      <c r="K30" s="13">
        <v>0</v>
      </c>
      <c r="L30" s="14">
        <f aca="true" t="shared" si="22" ref="L30:M41">H30+J30</f>
        <v>1259</v>
      </c>
      <c r="M30" s="14">
        <f t="shared" si="22"/>
        <v>563</v>
      </c>
      <c r="N30" s="13">
        <v>16</v>
      </c>
      <c r="O30" s="13">
        <v>1</v>
      </c>
      <c r="P30" s="13">
        <v>0</v>
      </c>
      <c r="Q30" s="13">
        <v>0</v>
      </c>
      <c r="R30" s="13">
        <v>37</v>
      </c>
      <c r="S30" s="13">
        <v>87</v>
      </c>
      <c r="T30" s="13">
        <v>10</v>
      </c>
      <c r="U30" s="13">
        <v>29</v>
      </c>
      <c r="V30" s="13">
        <v>0</v>
      </c>
      <c r="W30" s="13">
        <v>0</v>
      </c>
      <c r="X30" s="13">
        <v>523</v>
      </c>
      <c r="Y30" s="13">
        <v>83</v>
      </c>
      <c r="Z30" s="13">
        <v>0</v>
      </c>
      <c r="AA30" s="13">
        <v>0</v>
      </c>
      <c r="AB30" s="14">
        <f>L30+N30+P30+R30+T30+V30+Z30+X30</f>
        <v>1845</v>
      </c>
      <c r="AC30" s="14">
        <f>M30+O30+Q30+S30+U30+W30+AA30+Y30</f>
        <v>763</v>
      </c>
      <c r="AD30" s="14">
        <f aca="true" t="shared" si="23" ref="AD30:AE41">F30+AB30</f>
        <v>5323</v>
      </c>
      <c r="AE30" s="14">
        <f t="shared" si="23"/>
        <v>3322</v>
      </c>
      <c r="AG30" s="28" t="s">
        <v>33</v>
      </c>
      <c r="AH30" s="13">
        <f aca="true" t="shared" si="24" ref="AH30:AI41">B30+H30+N30+P30+R30+T30+V30+Z30+X30</f>
        <v>5009</v>
      </c>
      <c r="AI30" s="13">
        <f t="shared" si="24"/>
        <v>3285</v>
      </c>
      <c r="AJ30" s="14">
        <f aca="true" t="shared" si="25" ref="AJ30:AJ41">AH30+AI30</f>
        <v>8294</v>
      </c>
      <c r="AK30" s="14">
        <f aca="true" t="shared" si="26" ref="AK30:AK41">AI30*2+AH30</f>
        <v>11579</v>
      </c>
      <c r="AL30" s="13">
        <f>+D30+J30</f>
        <v>314</v>
      </c>
      <c r="AM30" s="13">
        <f>+E30+K30</f>
        <v>37</v>
      </c>
      <c r="AN30" s="14">
        <f aca="true" t="shared" si="27" ref="AN30:AN41">AL30+AM30</f>
        <v>351</v>
      </c>
      <c r="AO30" s="16">
        <f aca="true" t="shared" si="28" ref="AO30:AO41">AM30*2+AL30</f>
        <v>388</v>
      </c>
      <c r="AQ30" s="23" t="s">
        <v>33</v>
      </c>
      <c r="AR30" s="13">
        <f aca="true" t="shared" si="29" ref="AR30:AS41">AB30-J30</f>
        <v>1845</v>
      </c>
      <c r="AS30" s="13">
        <f t="shared" si="29"/>
        <v>763</v>
      </c>
      <c r="AT30" s="14">
        <f aca="true" t="shared" si="30" ref="AT30:AT41">AR30+AS30</f>
        <v>2608</v>
      </c>
      <c r="AU30" s="14">
        <f aca="true" t="shared" si="31" ref="AU30:AU41">AS30*2+AR30</f>
        <v>3371</v>
      </c>
      <c r="AV30" s="13">
        <f aca="true" t="shared" si="32" ref="AV30:AW41">J30</f>
        <v>0</v>
      </c>
      <c r="AW30" s="13">
        <f t="shared" si="32"/>
        <v>0</v>
      </c>
      <c r="AX30" s="14">
        <f aca="true" t="shared" si="33" ref="AX30:AX41">AV30+AW30</f>
        <v>0</v>
      </c>
      <c r="AY30" s="14">
        <f aca="true" t="shared" si="34" ref="AY30:AY41">AW30*2+AV30</f>
        <v>0</v>
      </c>
      <c r="BA30" s="17" t="s">
        <v>33</v>
      </c>
      <c r="BB30" s="14">
        <f>AU11+AU30</f>
        <v>20010</v>
      </c>
      <c r="BC30" s="14">
        <f aca="true" t="shared" si="35" ref="BC30:BC41">AY11+AY30</f>
        <v>212</v>
      </c>
    </row>
    <row r="31" spans="1:55" ht="12.75">
      <c r="A31" s="12" t="s">
        <v>34</v>
      </c>
      <c r="B31" s="13">
        <v>2831</v>
      </c>
      <c r="C31" s="13">
        <v>2572</v>
      </c>
      <c r="D31" s="13">
        <v>396</v>
      </c>
      <c r="E31" s="13">
        <v>55</v>
      </c>
      <c r="F31" s="14">
        <f aca="true" t="shared" si="36" ref="F31:G41">+B31+D31</f>
        <v>3227</v>
      </c>
      <c r="G31" s="14">
        <f t="shared" si="36"/>
        <v>2627</v>
      </c>
      <c r="H31" s="13">
        <v>1114</v>
      </c>
      <c r="I31" s="13">
        <v>386</v>
      </c>
      <c r="J31" s="13">
        <v>2</v>
      </c>
      <c r="K31" s="13">
        <v>0</v>
      </c>
      <c r="L31" s="14">
        <f t="shared" si="22"/>
        <v>1116</v>
      </c>
      <c r="M31" s="14">
        <f t="shared" si="22"/>
        <v>386</v>
      </c>
      <c r="N31" s="13">
        <v>11</v>
      </c>
      <c r="O31" s="13">
        <v>3</v>
      </c>
      <c r="P31" s="13">
        <v>0</v>
      </c>
      <c r="Q31" s="13">
        <v>0</v>
      </c>
      <c r="R31" s="13">
        <v>25</v>
      </c>
      <c r="S31" s="13">
        <v>39</v>
      </c>
      <c r="T31" s="13">
        <v>15</v>
      </c>
      <c r="U31" s="13">
        <v>53</v>
      </c>
      <c r="V31" s="13">
        <v>4</v>
      </c>
      <c r="W31" s="13">
        <v>7</v>
      </c>
      <c r="X31" s="13">
        <v>271</v>
      </c>
      <c r="Y31" s="13">
        <v>61</v>
      </c>
      <c r="Z31" s="13">
        <v>0</v>
      </c>
      <c r="AA31" s="13">
        <v>0</v>
      </c>
      <c r="AB31" s="14">
        <f aca="true" t="shared" si="37" ref="AB31:AC41">L31+N31+P31+R31+T31+V31+Z31+X31</f>
        <v>1442</v>
      </c>
      <c r="AC31" s="14">
        <f t="shared" si="37"/>
        <v>549</v>
      </c>
      <c r="AD31" s="14">
        <f t="shared" si="23"/>
        <v>4669</v>
      </c>
      <c r="AE31" s="14">
        <f t="shared" si="23"/>
        <v>3176</v>
      </c>
      <c r="AG31" s="28" t="s">
        <v>34</v>
      </c>
      <c r="AH31" s="13">
        <f t="shared" si="24"/>
        <v>4271</v>
      </c>
      <c r="AI31" s="13">
        <f t="shared" si="24"/>
        <v>3121</v>
      </c>
      <c r="AJ31" s="14">
        <f t="shared" si="25"/>
        <v>7392</v>
      </c>
      <c r="AK31" s="14">
        <f t="shared" si="26"/>
        <v>10513</v>
      </c>
      <c r="AL31" s="13">
        <f aca="true" t="shared" si="38" ref="AL31:AM41">+D31+J31</f>
        <v>398</v>
      </c>
      <c r="AM31" s="13">
        <f t="shared" si="38"/>
        <v>55</v>
      </c>
      <c r="AN31" s="14">
        <f t="shared" si="27"/>
        <v>453</v>
      </c>
      <c r="AO31" s="16">
        <f t="shared" si="28"/>
        <v>508</v>
      </c>
      <c r="AQ31" s="23" t="s">
        <v>34</v>
      </c>
      <c r="AR31" s="13">
        <f t="shared" si="29"/>
        <v>1440</v>
      </c>
      <c r="AS31" s="13">
        <f t="shared" si="29"/>
        <v>549</v>
      </c>
      <c r="AT31" s="14">
        <f t="shared" si="30"/>
        <v>1989</v>
      </c>
      <c r="AU31" s="14">
        <f t="shared" si="31"/>
        <v>2538</v>
      </c>
      <c r="AV31" s="13">
        <f t="shared" si="32"/>
        <v>2</v>
      </c>
      <c r="AW31" s="13">
        <f t="shared" si="32"/>
        <v>0</v>
      </c>
      <c r="AX31" s="14">
        <f t="shared" si="33"/>
        <v>2</v>
      </c>
      <c r="AY31" s="14">
        <f t="shared" si="34"/>
        <v>2</v>
      </c>
      <c r="BA31" s="17" t="s">
        <v>34</v>
      </c>
      <c r="BB31" s="14">
        <f aca="true" t="shared" si="39" ref="BB31:BB41">AU12+AU31</f>
        <v>16389</v>
      </c>
      <c r="BC31" s="14">
        <f t="shared" si="35"/>
        <v>85</v>
      </c>
    </row>
    <row r="32" spans="1:55" ht="12.75" customHeight="1">
      <c r="A32" s="12" t="s">
        <v>35</v>
      </c>
      <c r="B32" s="13">
        <v>2303</v>
      </c>
      <c r="C32" s="13">
        <v>2875</v>
      </c>
      <c r="D32" s="13">
        <v>593</v>
      </c>
      <c r="E32" s="13">
        <v>149</v>
      </c>
      <c r="F32" s="14">
        <f t="shared" si="36"/>
        <v>2896</v>
      </c>
      <c r="G32" s="14">
        <f t="shared" si="36"/>
        <v>3024</v>
      </c>
      <c r="H32" s="13">
        <v>1272</v>
      </c>
      <c r="I32" s="13">
        <v>463</v>
      </c>
      <c r="J32" s="13">
        <v>50</v>
      </c>
      <c r="K32" s="13">
        <v>18</v>
      </c>
      <c r="L32" s="14">
        <f t="shared" si="22"/>
        <v>1322</v>
      </c>
      <c r="M32" s="14">
        <f t="shared" si="22"/>
        <v>481</v>
      </c>
      <c r="N32" s="13">
        <v>21</v>
      </c>
      <c r="O32" s="13">
        <v>9</v>
      </c>
      <c r="P32" s="13">
        <v>0</v>
      </c>
      <c r="Q32" s="13">
        <v>0</v>
      </c>
      <c r="R32" s="13">
        <v>36</v>
      </c>
      <c r="S32" s="13">
        <v>59</v>
      </c>
      <c r="T32" s="13">
        <v>5</v>
      </c>
      <c r="U32" s="13">
        <v>20</v>
      </c>
      <c r="V32" s="13">
        <v>14</v>
      </c>
      <c r="W32" s="13">
        <v>0</v>
      </c>
      <c r="X32" s="13">
        <v>361</v>
      </c>
      <c r="Y32" s="13">
        <v>26</v>
      </c>
      <c r="Z32" s="13">
        <v>0</v>
      </c>
      <c r="AA32" s="13">
        <v>0</v>
      </c>
      <c r="AB32" s="14">
        <f t="shared" si="37"/>
        <v>1759</v>
      </c>
      <c r="AC32" s="14">
        <f t="shared" si="37"/>
        <v>595</v>
      </c>
      <c r="AD32" s="14">
        <f t="shared" si="23"/>
        <v>4655</v>
      </c>
      <c r="AE32" s="14">
        <f t="shared" si="23"/>
        <v>3619</v>
      </c>
      <c r="AG32" s="28" t="s">
        <v>35</v>
      </c>
      <c r="AH32" s="13">
        <f t="shared" si="24"/>
        <v>4012</v>
      </c>
      <c r="AI32" s="13">
        <f t="shared" si="24"/>
        <v>3452</v>
      </c>
      <c r="AJ32" s="14">
        <f t="shared" si="25"/>
        <v>7464</v>
      </c>
      <c r="AK32" s="14">
        <f t="shared" si="26"/>
        <v>10916</v>
      </c>
      <c r="AL32" s="13">
        <f t="shared" si="38"/>
        <v>643</v>
      </c>
      <c r="AM32" s="13">
        <f t="shared" si="38"/>
        <v>167</v>
      </c>
      <c r="AN32" s="14">
        <f t="shared" si="27"/>
        <v>810</v>
      </c>
      <c r="AO32" s="16">
        <f t="shared" si="28"/>
        <v>977</v>
      </c>
      <c r="AP32" s="8"/>
      <c r="AQ32" s="23" t="s">
        <v>35</v>
      </c>
      <c r="AR32" s="13">
        <f t="shared" si="29"/>
        <v>1709</v>
      </c>
      <c r="AS32" s="13">
        <f t="shared" si="29"/>
        <v>577</v>
      </c>
      <c r="AT32" s="14">
        <f t="shared" si="30"/>
        <v>2286</v>
      </c>
      <c r="AU32" s="14">
        <f t="shared" si="31"/>
        <v>2863</v>
      </c>
      <c r="AV32" s="13">
        <f t="shared" si="32"/>
        <v>50</v>
      </c>
      <c r="AW32" s="13">
        <f t="shared" si="32"/>
        <v>18</v>
      </c>
      <c r="AX32" s="14">
        <f t="shared" si="33"/>
        <v>68</v>
      </c>
      <c r="AY32" s="14">
        <f t="shared" si="34"/>
        <v>86</v>
      </c>
      <c r="BA32" s="17" t="s">
        <v>35</v>
      </c>
      <c r="BB32" s="14">
        <f t="shared" si="39"/>
        <v>18221</v>
      </c>
      <c r="BC32" s="14">
        <f t="shared" si="35"/>
        <v>86</v>
      </c>
    </row>
    <row r="33" spans="1:55" ht="12.75" customHeight="1">
      <c r="A33" s="12" t="s">
        <v>36</v>
      </c>
      <c r="B33" s="13">
        <v>1912</v>
      </c>
      <c r="C33" s="13">
        <v>2160</v>
      </c>
      <c r="D33" s="13">
        <v>606</v>
      </c>
      <c r="E33" s="13">
        <v>116</v>
      </c>
      <c r="F33" s="14">
        <f t="shared" si="36"/>
        <v>2518</v>
      </c>
      <c r="G33" s="14">
        <f t="shared" si="36"/>
        <v>2276</v>
      </c>
      <c r="H33" s="13">
        <v>1218</v>
      </c>
      <c r="I33" s="13">
        <v>499</v>
      </c>
      <c r="J33" s="13">
        <v>0</v>
      </c>
      <c r="K33" s="13">
        <v>0</v>
      </c>
      <c r="L33" s="14">
        <f t="shared" si="22"/>
        <v>1218</v>
      </c>
      <c r="M33" s="14">
        <f t="shared" si="22"/>
        <v>499</v>
      </c>
      <c r="N33" s="13">
        <v>9</v>
      </c>
      <c r="O33" s="13">
        <v>10</v>
      </c>
      <c r="P33" s="13">
        <v>0</v>
      </c>
      <c r="Q33" s="13">
        <v>0</v>
      </c>
      <c r="R33" s="13">
        <v>52</v>
      </c>
      <c r="S33" s="13">
        <v>44</v>
      </c>
      <c r="T33" s="13">
        <v>3</v>
      </c>
      <c r="U33" s="13">
        <v>16</v>
      </c>
      <c r="V33" s="13">
        <v>0</v>
      </c>
      <c r="W33" s="13">
        <v>0</v>
      </c>
      <c r="X33" s="13">
        <v>550</v>
      </c>
      <c r="Y33" s="13">
        <v>51</v>
      </c>
      <c r="Z33" s="13">
        <v>0</v>
      </c>
      <c r="AA33" s="13">
        <v>0</v>
      </c>
      <c r="AB33" s="14">
        <f t="shared" si="37"/>
        <v>1832</v>
      </c>
      <c r="AC33" s="14">
        <f t="shared" si="37"/>
        <v>620</v>
      </c>
      <c r="AD33" s="14">
        <f t="shared" si="23"/>
        <v>4350</v>
      </c>
      <c r="AE33" s="14">
        <f t="shared" si="23"/>
        <v>2896</v>
      </c>
      <c r="AG33" s="28" t="s">
        <v>36</v>
      </c>
      <c r="AH33" s="13">
        <f t="shared" si="24"/>
        <v>3744</v>
      </c>
      <c r="AI33" s="13">
        <f t="shared" si="24"/>
        <v>2780</v>
      </c>
      <c r="AJ33" s="14">
        <f t="shared" si="25"/>
        <v>6524</v>
      </c>
      <c r="AK33" s="14">
        <f t="shared" si="26"/>
        <v>9304</v>
      </c>
      <c r="AL33" s="13">
        <f t="shared" si="38"/>
        <v>606</v>
      </c>
      <c r="AM33" s="13">
        <f t="shared" si="38"/>
        <v>116</v>
      </c>
      <c r="AN33" s="14">
        <f t="shared" si="27"/>
        <v>722</v>
      </c>
      <c r="AO33" s="16">
        <f t="shared" si="28"/>
        <v>838</v>
      </c>
      <c r="AP33" s="8"/>
      <c r="AQ33" s="23" t="s">
        <v>36</v>
      </c>
      <c r="AR33" s="13">
        <f t="shared" si="29"/>
        <v>1832</v>
      </c>
      <c r="AS33" s="13">
        <f t="shared" si="29"/>
        <v>620</v>
      </c>
      <c r="AT33" s="14">
        <f t="shared" si="30"/>
        <v>2452</v>
      </c>
      <c r="AU33" s="14">
        <f t="shared" si="31"/>
        <v>3072</v>
      </c>
      <c r="AV33" s="13">
        <f t="shared" si="32"/>
        <v>0</v>
      </c>
      <c r="AW33" s="13">
        <f t="shared" si="32"/>
        <v>0</v>
      </c>
      <c r="AX33" s="14">
        <f t="shared" si="33"/>
        <v>0</v>
      </c>
      <c r="AY33" s="14">
        <f t="shared" si="34"/>
        <v>0</v>
      </c>
      <c r="BA33" s="17" t="s">
        <v>36</v>
      </c>
      <c r="BB33" s="14">
        <f t="shared" si="39"/>
        <v>14508</v>
      </c>
      <c r="BC33" s="14">
        <f t="shared" si="35"/>
        <v>0</v>
      </c>
    </row>
    <row r="34" spans="1:55" ht="12.75" customHeight="1">
      <c r="A34" s="12" t="s">
        <v>37</v>
      </c>
      <c r="B34" s="13">
        <v>2200</v>
      </c>
      <c r="C34" s="13">
        <v>2368</v>
      </c>
      <c r="D34" s="13">
        <v>582</v>
      </c>
      <c r="E34" s="13">
        <v>221</v>
      </c>
      <c r="F34" s="14">
        <f t="shared" si="36"/>
        <v>2782</v>
      </c>
      <c r="G34" s="14">
        <f t="shared" si="36"/>
        <v>2589</v>
      </c>
      <c r="H34" s="13">
        <v>1337</v>
      </c>
      <c r="I34" s="13">
        <v>230</v>
      </c>
      <c r="J34" s="13">
        <v>0</v>
      </c>
      <c r="K34" s="13">
        <v>0</v>
      </c>
      <c r="L34" s="14">
        <f t="shared" si="22"/>
        <v>1337</v>
      </c>
      <c r="M34" s="14">
        <f t="shared" si="22"/>
        <v>230</v>
      </c>
      <c r="N34" s="13">
        <v>5</v>
      </c>
      <c r="O34" s="13">
        <v>2</v>
      </c>
      <c r="P34" s="13">
        <v>0</v>
      </c>
      <c r="Q34" s="13">
        <v>0</v>
      </c>
      <c r="R34" s="13">
        <v>38</v>
      </c>
      <c r="S34" s="13">
        <v>41</v>
      </c>
      <c r="T34" s="13">
        <v>22</v>
      </c>
      <c r="U34" s="13">
        <v>48</v>
      </c>
      <c r="V34" s="13">
        <v>0</v>
      </c>
      <c r="W34" s="13">
        <v>0</v>
      </c>
      <c r="X34" s="13">
        <v>406</v>
      </c>
      <c r="Y34" s="13">
        <v>26</v>
      </c>
      <c r="Z34" s="13">
        <v>0</v>
      </c>
      <c r="AA34" s="13">
        <v>0</v>
      </c>
      <c r="AB34" s="14">
        <f t="shared" si="37"/>
        <v>1808</v>
      </c>
      <c r="AC34" s="14">
        <f t="shared" si="37"/>
        <v>347</v>
      </c>
      <c r="AD34" s="14">
        <f t="shared" si="23"/>
        <v>4590</v>
      </c>
      <c r="AE34" s="14">
        <f t="shared" si="23"/>
        <v>2936</v>
      </c>
      <c r="AG34" s="28" t="s">
        <v>37</v>
      </c>
      <c r="AH34" s="13">
        <f t="shared" si="24"/>
        <v>4008</v>
      </c>
      <c r="AI34" s="13">
        <f t="shared" si="24"/>
        <v>2715</v>
      </c>
      <c r="AJ34" s="14">
        <f t="shared" si="25"/>
        <v>6723</v>
      </c>
      <c r="AK34" s="14">
        <f t="shared" si="26"/>
        <v>9438</v>
      </c>
      <c r="AL34" s="13">
        <f t="shared" si="38"/>
        <v>582</v>
      </c>
      <c r="AM34" s="13">
        <f t="shared" si="38"/>
        <v>221</v>
      </c>
      <c r="AN34" s="14">
        <f t="shared" si="27"/>
        <v>803</v>
      </c>
      <c r="AO34" s="16">
        <f t="shared" si="28"/>
        <v>1024</v>
      </c>
      <c r="AP34" s="8"/>
      <c r="AQ34" s="23" t="s">
        <v>37</v>
      </c>
      <c r="AR34" s="13">
        <f t="shared" si="29"/>
        <v>1808</v>
      </c>
      <c r="AS34" s="13">
        <f t="shared" si="29"/>
        <v>347</v>
      </c>
      <c r="AT34" s="14">
        <f t="shared" si="30"/>
        <v>2155</v>
      </c>
      <c r="AU34" s="14">
        <f t="shared" si="31"/>
        <v>2502</v>
      </c>
      <c r="AV34" s="13">
        <f t="shared" si="32"/>
        <v>0</v>
      </c>
      <c r="AW34" s="13">
        <f t="shared" si="32"/>
        <v>0</v>
      </c>
      <c r="AX34" s="14">
        <f t="shared" si="33"/>
        <v>0</v>
      </c>
      <c r="AY34" s="14">
        <f t="shared" si="34"/>
        <v>0</v>
      </c>
      <c r="BA34" s="17" t="s">
        <v>37</v>
      </c>
      <c r="BB34" s="14">
        <f t="shared" si="39"/>
        <v>17760</v>
      </c>
      <c r="BC34" s="14">
        <f t="shared" si="35"/>
        <v>0</v>
      </c>
    </row>
    <row r="35" spans="1:55" ht="12.75" customHeight="1">
      <c r="A35" s="12" t="s">
        <v>38</v>
      </c>
      <c r="B35" s="29">
        <v>2893</v>
      </c>
      <c r="C35" s="29">
        <v>2966</v>
      </c>
      <c r="D35" s="13">
        <v>697</v>
      </c>
      <c r="E35" s="13">
        <v>318</v>
      </c>
      <c r="F35" s="14">
        <f t="shared" si="36"/>
        <v>3590</v>
      </c>
      <c r="G35" s="14">
        <f t="shared" si="36"/>
        <v>3284</v>
      </c>
      <c r="H35" s="13">
        <v>1121</v>
      </c>
      <c r="I35" s="13">
        <v>314</v>
      </c>
      <c r="J35" s="13">
        <v>0</v>
      </c>
      <c r="K35" s="13">
        <v>0</v>
      </c>
      <c r="L35" s="14">
        <f t="shared" si="22"/>
        <v>1121</v>
      </c>
      <c r="M35" s="14">
        <f t="shared" si="22"/>
        <v>314</v>
      </c>
      <c r="N35" s="13">
        <v>59</v>
      </c>
      <c r="O35" s="13">
        <v>10</v>
      </c>
      <c r="P35" s="13">
        <v>7</v>
      </c>
      <c r="Q35" s="13">
        <v>2</v>
      </c>
      <c r="R35" s="13">
        <v>59</v>
      </c>
      <c r="S35" s="13">
        <v>72</v>
      </c>
      <c r="T35" s="13">
        <v>14</v>
      </c>
      <c r="U35" s="13">
        <v>31</v>
      </c>
      <c r="V35" s="13">
        <v>0</v>
      </c>
      <c r="W35" s="13">
        <v>0</v>
      </c>
      <c r="X35" s="13">
        <v>366</v>
      </c>
      <c r="Y35" s="13">
        <v>19</v>
      </c>
      <c r="Z35" s="13">
        <v>0</v>
      </c>
      <c r="AA35" s="13">
        <v>0</v>
      </c>
      <c r="AB35" s="14">
        <f t="shared" si="37"/>
        <v>1626</v>
      </c>
      <c r="AC35" s="14">
        <f t="shared" si="37"/>
        <v>448</v>
      </c>
      <c r="AD35" s="14">
        <f t="shared" si="23"/>
        <v>5216</v>
      </c>
      <c r="AE35" s="14">
        <f t="shared" si="23"/>
        <v>3732</v>
      </c>
      <c r="AG35" s="28" t="s">
        <v>50</v>
      </c>
      <c r="AH35" s="13">
        <f t="shared" si="24"/>
        <v>4519</v>
      </c>
      <c r="AI35" s="13">
        <f t="shared" si="24"/>
        <v>3414</v>
      </c>
      <c r="AJ35" s="14">
        <f t="shared" si="25"/>
        <v>7933</v>
      </c>
      <c r="AK35" s="14">
        <f t="shared" si="26"/>
        <v>11347</v>
      </c>
      <c r="AL35" s="13">
        <f t="shared" si="38"/>
        <v>697</v>
      </c>
      <c r="AM35" s="13">
        <f t="shared" si="38"/>
        <v>318</v>
      </c>
      <c r="AN35" s="14">
        <f t="shared" si="27"/>
        <v>1015</v>
      </c>
      <c r="AO35" s="16">
        <f t="shared" si="28"/>
        <v>1333</v>
      </c>
      <c r="AP35" s="8"/>
      <c r="AQ35" s="23" t="s">
        <v>50</v>
      </c>
      <c r="AR35" s="13">
        <f t="shared" si="29"/>
        <v>1626</v>
      </c>
      <c r="AS35" s="13">
        <f t="shared" si="29"/>
        <v>448</v>
      </c>
      <c r="AT35" s="14">
        <f t="shared" si="30"/>
        <v>2074</v>
      </c>
      <c r="AU35" s="14">
        <f t="shared" si="31"/>
        <v>2522</v>
      </c>
      <c r="AV35" s="13">
        <f t="shared" si="32"/>
        <v>0</v>
      </c>
      <c r="AW35" s="13">
        <f t="shared" si="32"/>
        <v>0</v>
      </c>
      <c r="AX35" s="14">
        <f t="shared" si="33"/>
        <v>0</v>
      </c>
      <c r="AY35" s="14">
        <f t="shared" si="34"/>
        <v>0</v>
      </c>
      <c r="BA35" s="17" t="s">
        <v>38</v>
      </c>
      <c r="BB35" s="14">
        <f t="shared" si="39"/>
        <v>18070</v>
      </c>
      <c r="BC35" s="14">
        <f t="shared" si="35"/>
        <v>0</v>
      </c>
    </row>
    <row r="36" spans="1:55" ht="13.5" customHeight="1">
      <c r="A36" s="12" t="s">
        <v>39</v>
      </c>
      <c r="B36" s="13">
        <v>3312</v>
      </c>
      <c r="C36" s="13">
        <v>2717</v>
      </c>
      <c r="D36" s="13">
        <v>593</v>
      </c>
      <c r="E36" s="13">
        <v>299</v>
      </c>
      <c r="F36" s="14">
        <f t="shared" si="36"/>
        <v>3905</v>
      </c>
      <c r="G36" s="14">
        <f t="shared" si="36"/>
        <v>3016</v>
      </c>
      <c r="H36" s="13">
        <v>1120</v>
      </c>
      <c r="I36" s="13">
        <v>291</v>
      </c>
      <c r="J36" s="13">
        <v>0</v>
      </c>
      <c r="K36" s="13">
        <v>0</v>
      </c>
      <c r="L36" s="14">
        <f t="shared" si="22"/>
        <v>1120</v>
      </c>
      <c r="M36" s="14">
        <f t="shared" si="22"/>
        <v>291</v>
      </c>
      <c r="N36" s="13">
        <v>19</v>
      </c>
      <c r="O36" s="13">
        <v>14</v>
      </c>
      <c r="P36" s="13">
        <v>0</v>
      </c>
      <c r="Q36" s="13">
        <v>0</v>
      </c>
      <c r="R36" s="13">
        <v>106</v>
      </c>
      <c r="S36" s="13">
        <v>79</v>
      </c>
      <c r="T36" s="13">
        <v>14</v>
      </c>
      <c r="U36" s="13">
        <v>59</v>
      </c>
      <c r="V36" s="13">
        <v>0</v>
      </c>
      <c r="W36" s="13">
        <v>0</v>
      </c>
      <c r="X36" s="13">
        <v>410</v>
      </c>
      <c r="Y36" s="13">
        <v>23</v>
      </c>
      <c r="Z36" s="13">
        <v>0</v>
      </c>
      <c r="AA36" s="13">
        <v>0</v>
      </c>
      <c r="AB36" s="14">
        <f t="shared" si="37"/>
        <v>1669</v>
      </c>
      <c r="AC36" s="14">
        <f t="shared" si="37"/>
        <v>466</v>
      </c>
      <c r="AD36" s="14">
        <f t="shared" si="23"/>
        <v>5574</v>
      </c>
      <c r="AE36" s="14">
        <f t="shared" si="23"/>
        <v>3482</v>
      </c>
      <c r="AG36" s="28" t="s">
        <v>51</v>
      </c>
      <c r="AH36" s="13">
        <f t="shared" si="24"/>
        <v>4981</v>
      </c>
      <c r="AI36" s="13">
        <f t="shared" si="24"/>
        <v>3183</v>
      </c>
      <c r="AJ36" s="14">
        <f t="shared" si="25"/>
        <v>8164</v>
      </c>
      <c r="AK36" s="14">
        <f t="shared" si="26"/>
        <v>11347</v>
      </c>
      <c r="AL36" s="13">
        <f t="shared" si="38"/>
        <v>593</v>
      </c>
      <c r="AM36" s="13">
        <f t="shared" si="38"/>
        <v>299</v>
      </c>
      <c r="AN36" s="14">
        <f t="shared" si="27"/>
        <v>892</v>
      </c>
      <c r="AO36" s="16">
        <f t="shared" si="28"/>
        <v>1191</v>
      </c>
      <c r="AP36" s="8"/>
      <c r="AQ36" s="23" t="s">
        <v>51</v>
      </c>
      <c r="AR36" s="13">
        <f t="shared" si="29"/>
        <v>1669</v>
      </c>
      <c r="AS36" s="13">
        <f t="shared" si="29"/>
        <v>466</v>
      </c>
      <c r="AT36" s="14">
        <f t="shared" si="30"/>
        <v>2135</v>
      </c>
      <c r="AU36" s="14">
        <f t="shared" si="31"/>
        <v>2601</v>
      </c>
      <c r="AV36" s="13">
        <f t="shared" si="32"/>
        <v>0</v>
      </c>
      <c r="AW36" s="13">
        <f t="shared" si="32"/>
        <v>0</v>
      </c>
      <c r="AX36" s="14">
        <f t="shared" si="33"/>
        <v>0</v>
      </c>
      <c r="AY36" s="14">
        <f t="shared" si="34"/>
        <v>0</v>
      </c>
      <c r="BA36" s="17" t="s">
        <v>39</v>
      </c>
      <c r="BB36" s="14">
        <f t="shared" si="39"/>
        <v>19448</v>
      </c>
      <c r="BC36" s="14">
        <f t="shared" si="35"/>
        <v>0</v>
      </c>
    </row>
    <row r="37" spans="1:55" ht="13.5" customHeight="1">
      <c r="A37" s="12" t="s">
        <v>40</v>
      </c>
      <c r="B37" s="13">
        <v>2939</v>
      </c>
      <c r="C37" s="13">
        <v>2863</v>
      </c>
      <c r="D37" s="13">
        <v>756</v>
      </c>
      <c r="E37" s="13">
        <v>202</v>
      </c>
      <c r="F37" s="14">
        <f t="shared" si="36"/>
        <v>3695</v>
      </c>
      <c r="G37" s="14">
        <f t="shared" si="36"/>
        <v>3065</v>
      </c>
      <c r="H37" s="13">
        <v>1436</v>
      </c>
      <c r="I37" s="13">
        <v>325</v>
      </c>
      <c r="J37" s="13">
        <v>0</v>
      </c>
      <c r="K37" s="13">
        <v>0</v>
      </c>
      <c r="L37" s="14">
        <f t="shared" si="22"/>
        <v>1436</v>
      </c>
      <c r="M37" s="14">
        <f t="shared" si="22"/>
        <v>325</v>
      </c>
      <c r="N37" s="13">
        <v>12</v>
      </c>
      <c r="O37" s="13">
        <v>5</v>
      </c>
      <c r="P37" s="13">
        <v>0</v>
      </c>
      <c r="Q37" s="13">
        <v>0</v>
      </c>
      <c r="R37" s="13">
        <v>66</v>
      </c>
      <c r="S37" s="13">
        <v>75</v>
      </c>
      <c r="T37" s="13">
        <v>12</v>
      </c>
      <c r="U37" s="13">
        <v>83</v>
      </c>
      <c r="V37" s="13">
        <v>11</v>
      </c>
      <c r="W37" s="13">
        <v>0</v>
      </c>
      <c r="X37" s="13">
        <v>264</v>
      </c>
      <c r="Y37" s="13">
        <v>72</v>
      </c>
      <c r="Z37" s="13">
        <v>0</v>
      </c>
      <c r="AA37" s="13">
        <v>0</v>
      </c>
      <c r="AB37" s="14">
        <f t="shared" si="37"/>
        <v>1801</v>
      </c>
      <c r="AC37" s="14">
        <f t="shared" si="37"/>
        <v>560</v>
      </c>
      <c r="AD37" s="14">
        <f t="shared" si="23"/>
        <v>5496</v>
      </c>
      <c r="AE37" s="14">
        <f t="shared" si="23"/>
        <v>3625</v>
      </c>
      <c r="AG37" s="28" t="s">
        <v>40</v>
      </c>
      <c r="AH37" s="13">
        <f t="shared" si="24"/>
        <v>4740</v>
      </c>
      <c r="AI37" s="13">
        <f t="shared" si="24"/>
        <v>3423</v>
      </c>
      <c r="AJ37" s="14">
        <f t="shared" si="25"/>
        <v>8163</v>
      </c>
      <c r="AK37" s="14">
        <f t="shared" si="26"/>
        <v>11586</v>
      </c>
      <c r="AL37" s="13">
        <f t="shared" si="38"/>
        <v>756</v>
      </c>
      <c r="AM37" s="13">
        <f t="shared" si="38"/>
        <v>202</v>
      </c>
      <c r="AN37" s="14">
        <f t="shared" si="27"/>
        <v>958</v>
      </c>
      <c r="AO37" s="16">
        <f t="shared" si="28"/>
        <v>1160</v>
      </c>
      <c r="AP37" s="8"/>
      <c r="AQ37" s="23" t="s">
        <v>40</v>
      </c>
      <c r="AR37" s="13">
        <f t="shared" si="29"/>
        <v>1801</v>
      </c>
      <c r="AS37" s="13">
        <f t="shared" si="29"/>
        <v>560</v>
      </c>
      <c r="AT37" s="14">
        <f t="shared" si="30"/>
        <v>2361</v>
      </c>
      <c r="AU37" s="14">
        <f t="shared" si="31"/>
        <v>2921</v>
      </c>
      <c r="AV37" s="13">
        <f t="shared" si="32"/>
        <v>0</v>
      </c>
      <c r="AW37" s="13">
        <f t="shared" si="32"/>
        <v>0</v>
      </c>
      <c r="AX37" s="14">
        <f t="shared" si="33"/>
        <v>0</v>
      </c>
      <c r="AY37" s="14">
        <f t="shared" si="34"/>
        <v>0</v>
      </c>
      <c r="BA37" s="17" t="s">
        <v>40</v>
      </c>
      <c r="BB37" s="14">
        <f t="shared" si="39"/>
        <v>20073</v>
      </c>
      <c r="BC37" s="14">
        <f t="shared" si="35"/>
        <v>0</v>
      </c>
    </row>
    <row r="38" spans="1:55" ht="12.75">
      <c r="A38" s="23" t="s">
        <v>41</v>
      </c>
      <c r="B38" s="13">
        <v>2525</v>
      </c>
      <c r="C38" s="13">
        <v>2681</v>
      </c>
      <c r="D38" s="13">
        <v>800</v>
      </c>
      <c r="E38" s="13">
        <v>471</v>
      </c>
      <c r="F38" s="14">
        <f t="shared" si="36"/>
        <v>3325</v>
      </c>
      <c r="G38" s="14">
        <f t="shared" si="36"/>
        <v>3152</v>
      </c>
      <c r="H38" s="13">
        <v>1300</v>
      </c>
      <c r="I38" s="13">
        <v>263</v>
      </c>
      <c r="J38" s="13">
        <v>0</v>
      </c>
      <c r="K38" s="13">
        <v>0</v>
      </c>
      <c r="L38" s="14">
        <f t="shared" si="22"/>
        <v>1300</v>
      </c>
      <c r="M38" s="14">
        <f t="shared" si="22"/>
        <v>263</v>
      </c>
      <c r="N38" s="13">
        <v>16</v>
      </c>
      <c r="O38" s="13">
        <v>1</v>
      </c>
      <c r="P38" s="13">
        <v>0</v>
      </c>
      <c r="Q38" s="13">
        <v>0</v>
      </c>
      <c r="R38" s="13">
        <v>46</v>
      </c>
      <c r="S38" s="13">
        <v>31</v>
      </c>
      <c r="T38" s="13">
        <v>9</v>
      </c>
      <c r="U38" s="13">
        <v>36</v>
      </c>
      <c r="V38" s="13">
        <v>0</v>
      </c>
      <c r="W38" s="13">
        <v>0</v>
      </c>
      <c r="X38" s="13">
        <v>262</v>
      </c>
      <c r="Y38" s="13">
        <v>31</v>
      </c>
      <c r="Z38" s="13">
        <v>0</v>
      </c>
      <c r="AA38" s="13">
        <v>0</v>
      </c>
      <c r="AB38" s="14">
        <f t="shared" si="37"/>
        <v>1633</v>
      </c>
      <c r="AC38" s="14">
        <f t="shared" si="37"/>
        <v>362</v>
      </c>
      <c r="AD38" s="14">
        <f t="shared" si="23"/>
        <v>4958</v>
      </c>
      <c r="AE38" s="14">
        <f t="shared" si="23"/>
        <v>3514</v>
      </c>
      <c r="AF38" s="2"/>
      <c r="AG38" s="28" t="s">
        <v>41</v>
      </c>
      <c r="AH38" s="13">
        <f t="shared" si="24"/>
        <v>4158</v>
      </c>
      <c r="AI38" s="13">
        <f t="shared" si="24"/>
        <v>3043</v>
      </c>
      <c r="AJ38" s="14">
        <f t="shared" si="25"/>
        <v>7201</v>
      </c>
      <c r="AK38" s="14">
        <f t="shared" si="26"/>
        <v>10244</v>
      </c>
      <c r="AL38" s="13">
        <f t="shared" si="38"/>
        <v>800</v>
      </c>
      <c r="AM38" s="13">
        <f t="shared" si="38"/>
        <v>471</v>
      </c>
      <c r="AN38" s="14">
        <f t="shared" si="27"/>
        <v>1271</v>
      </c>
      <c r="AO38" s="16">
        <f t="shared" si="28"/>
        <v>1742</v>
      </c>
      <c r="AQ38" s="23" t="s">
        <v>41</v>
      </c>
      <c r="AR38" s="13">
        <f t="shared" si="29"/>
        <v>1633</v>
      </c>
      <c r="AS38" s="13">
        <f t="shared" si="29"/>
        <v>362</v>
      </c>
      <c r="AT38" s="14">
        <f t="shared" si="30"/>
        <v>1995</v>
      </c>
      <c r="AU38" s="14">
        <f t="shared" si="31"/>
        <v>2357</v>
      </c>
      <c r="AV38" s="13">
        <f t="shared" si="32"/>
        <v>0</v>
      </c>
      <c r="AW38" s="13">
        <f t="shared" si="32"/>
        <v>0</v>
      </c>
      <c r="AX38" s="14">
        <f t="shared" si="33"/>
        <v>0</v>
      </c>
      <c r="AY38" s="14">
        <f t="shared" si="34"/>
        <v>0</v>
      </c>
      <c r="BA38" s="17" t="s">
        <v>42</v>
      </c>
      <c r="BB38" s="14">
        <f t="shared" si="39"/>
        <v>18518</v>
      </c>
      <c r="BC38" s="14">
        <f t="shared" si="35"/>
        <v>0</v>
      </c>
    </row>
    <row r="39" spans="1:55" ht="12.75">
      <c r="A39" s="23" t="s">
        <v>43</v>
      </c>
      <c r="B39" s="13">
        <v>2883</v>
      </c>
      <c r="C39" s="13">
        <v>2726</v>
      </c>
      <c r="D39" s="13">
        <v>659</v>
      </c>
      <c r="E39" s="13">
        <v>271</v>
      </c>
      <c r="F39" s="14">
        <f t="shared" si="36"/>
        <v>3542</v>
      </c>
      <c r="G39" s="14">
        <f t="shared" si="36"/>
        <v>2997</v>
      </c>
      <c r="H39" s="13">
        <v>1221</v>
      </c>
      <c r="I39" s="13">
        <v>404</v>
      </c>
      <c r="J39" s="13">
        <v>0</v>
      </c>
      <c r="K39" s="13">
        <v>0</v>
      </c>
      <c r="L39" s="14">
        <f t="shared" si="22"/>
        <v>1221</v>
      </c>
      <c r="M39" s="14">
        <f t="shared" si="22"/>
        <v>404</v>
      </c>
      <c r="N39" s="13">
        <v>10</v>
      </c>
      <c r="O39" s="13">
        <v>3</v>
      </c>
      <c r="P39" s="13">
        <v>0</v>
      </c>
      <c r="Q39" s="13">
        <v>0</v>
      </c>
      <c r="R39" s="13">
        <v>49</v>
      </c>
      <c r="S39" s="13">
        <v>68</v>
      </c>
      <c r="T39" s="13">
        <v>8</v>
      </c>
      <c r="U39" s="13">
        <v>32</v>
      </c>
      <c r="V39" s="13">
        <v>7</v>
      </c>
      <c r="W39" s="13">
        <v>0</v>
      </c>
      <c r="X39" s="13">
        <v>343</v>
      </c>
      <c r="Y39" s="13">
        <v>8</v>
      </c>
      <c r="Z39" s="13">
        <v>3</v>
      </c>
      <c r="AA39" s="13">
        <v>0</v>
      </c>
      <c r="AB39" s="14">
        <f t="shared" si="37"/>
        <v>1641</v>
      </c>
      <c r="AC39" s="14">
        <f t="shared" si="37"/>
        <v>515</v>
      </c>
      <c r="AD39" s="14">
        <f t="shared" si="23"/>
        <v>5183</v>
      </c>
      <c r="AE39" s="14">
        <f t="shared" si="23"/>
        <v>3512</v>
      </c>
      <c r="AF39" s="2"/>
      <c r="AG39" s="28" t="s">
        <v>43</v>
      </c>
      <c r="AH39" s="13">
        <f t="shared" si="24"/>
        <v>4524</v>
      </c>
      <c r="AI39" s="13">
        <f t="shared" si="24"/>
        <v>3241</v>
      </c>
      <c r="AJ39" s="14">
        <f t="shared" si="25"/>
        <v>7765</v>
      </c>
      <c r="AK39" s="14">
        <f t="shared" si="26"/>
        <v>11006</v>
      </c>
      <c r="AL39" s="13">
        <f t="shared" si="38"/>
        <v>659</v>
      </c>
      <c r="AM39" s="13">
        <f t="shared" si="38"/>
        <v>271</v>
      </c>
      <c r="AN39" s="14">
        <f t="shared" si="27"/>
        <v>930</v>
      </c>
      <c r="AO39" s="16">
        <f t="shared" si="28"/>
        <v>1201</v>
      </c>
      <c r="AP39" s="8"/>
      <c r="AQ39" s="23" t="s">
        <v>43</v>
      </c>
      <c r="AR39" s="13">
        <f t="shared" si="29"/>
        <v>1641</v>
      </c>
      <c r="AS39" s="13">
        <f t="shared" si="29"/>
        <v>515</v>
      </c>
      <c r="AT39" s="14">
        <f t="shared" si="30"/>
        <v>2156</v>
      </c>
      <c r="AU39" s="14">
        <f t="shared" si="31"/>
        <v>2671</v>
      </c>
      <c r="AV39" s="13">
        <f t="shared" si="32"/>
        <v>0</v>
      </c>
      <c r="AW39" s="13">
        <f t="shared" si="32"/>
        <v>0</v>
      </c>
      <c r="AX39" s="14">
        <f t="shared" si="33"/>
        <v>0</v>
      </c>
      <c r="AY39" s="14">
        <f t="shared" si="34"/>
        <v>0</v>
      </c>
      <c r="BA39" s="17" t="s">
        <v>43</v>
      </c>
      <c r="BB39" s="14">
        <f t="shared" si="39"/>
        <v>19128</v>
      </c>
      <c r="BC39" s="14">
        <f t="shared" si="35"/>
        <v>0</v>
      </c>
    </row>
    <row r="40" spans="1:55" ht="12.75">
      <c r="A40" s="23" t="s">
        <v>44</v>
      </c>
      <c r="B40" s="13">
        <v>2887</v>
      </c>
      <c r="C40" s="13">
        <v>3166</v>
      </c>
      <c r="D40" s="13">
        <v>634</v>
      </c>
      <c r="E40" s="13">
        <v>275</v>
      </c>
      <c r="F40" s="14">
        <f t="shared" si="36"/>
        <v>3521</v>
      </c>
      <c r="G40" s="14">
        <f t="shared" si="36"/>
        <v>3441</v>
      </c>
      <c r="H40" s="13">
        <v>1355</v>
      </c>
      <c r="I40" s="13">
        <v>345</v>
      </c>
      <c r="J40" s="13">
        <v>0</v>
      </c>
      <c r="K40" s="13">
        <v>0</v>
      </c>
      <c r="L40" s="14">
        <f t="shared" si="22"/>
        <v>1355</v>
      </c>
      <c r="M40" s="14">
        <f t="shared" si="22"/>
        <v>345</v>
      </c>
      <c r="N40" s="13">
        <v>22</v>
      </c>
      <c r="O40" s="13">
        <v>2</v>
      </c>
      <c r="P40" s="13">
        <v>4</v>
      </c>
      <c r="Q40" s="13">
        <v>3</v>
      </c>
      <c r="R40" s="13">
        <v>39</v>
      </c>
      <c r="S40" s="13">
        <v>81</v>
      </c>
      <c r="T40" s="13">
        <v>17</v>
      </c>
      <c r="U40" s="13">
        <v>37</v>
      </c>
      <c r="V40" s="13">
        <v>12</v>
      </c>
      <c r="W40" s="13">
        <v>0</v>
      </c>
      <c r="X40" s="13">
        <v>270</v>
      </c>
      <c r="Y40" s="13">
        <v>5</v>
      </c>
      <c r="Z40" s="13">
        <v>0</v>
      </c>
      <c r="AA40" s="13">
        <v>0</v>
      </c>
      <c r="AB40" s="14">
        <f t="shared" si="37"/>
        <v>1719</v>
      </c>
      <c r="AC40" s="14">
        <f t="shared" si="37"/>
        <v>473</v>
      </c>
      <c r="AD40" s="14">
        <f t="shared" si="23"/>
        <v>5240</v>
      </c>
      <c r="AE40" s="14">
        <f t="shared" si="23"/>
        <v>3914</v>
      </c>
      <c r="AF40" s="2"/>
      <c r="AG40" s="28" t="s">
        <v>44</v>
      </c>
      <c r="AH40" s="13">
        <f t="shared" si="24"/>
        <v>4606</v>
      </c>
      <c r="AI40" s="13">
        <f t="shared" si="24"/>
        <v>3639</v>
      </c>
      <c r="AJ40" s="14">
        <f t="shared" si="25"/>
        <v>8245</v>
      </c>
      <c r="AK40" s="14">
        <f t="shared" si="26"/>
        <v>11884</v>
      </c>
      <c r="AL40" s="13">
        <f t="shared" si="38"/>
        <v>634</v>
      </c>
      <c r="AM40" s="13">
        <f t="shared" si="38"/>
        <v>275</v>
      </c>
      <c r="AN40" s="14">
        <f t="shared" si="27"/>
        <v>909</v>
      </c>
      <c r="AO40" s="16">
        <f t="shared" si="28"/>
        <v>1184</v>
      </c>
      <c r="AP40" s="8"/>
      <c r="AQ40" s="23" t="s">
        <v>44</v>
      </c>
      <c r="AR40" s="13">
        <f t="shared" si="29"/>
        <v>1719</v>
      </c>
      <c r="AS40" s="13">
        <f t="shared" si="29"/>
        <v>473</v>
      </c>
      <c r="AT40" s="14">
        <f t="shared" si="30"/>
        <v>2192</v>
      </c>
      <c r="AU40" s="14">
        <f t="shared" si="31"/>
        <v>2665</v>
      </c>
      <c r="AV40" s="13">
        <f t="shared" si="32"/>
        <v>0</v>
      </c>
      <c r="AW40" s="13">
        <f t="shared" si="32"/>
        <v>0</v>
      </c>
      <c r="AX40" s="14">
        <f t="shared" si="33"/>
        <v>0</v>
      </c>
      <c r="AY40" s="14">
        <f t="shared" si="34"/>
        <v>0</v>
      </c>
      <c r="BA40" s="17" t="s">
        <v>44</v>
      </c>
      <c r="BB40" s="14">
        <f t="shared" si="39"/>
        <v>18065</v>
      </c>
      <c r="BC40" s="14">
        <f t="shared" si="35"/>
        <v>0</v>
      </c>
    </row>
    <row r="41" spans="1:55" ht="12.75">
      <c r="A41" s="23" t="s">
        <v>45</v>
      </c>
      <c r="B41" s="13">
        <v>2323</v>
      </c>
      <c r="C41" s="13">
        <v>2626</v>
      </c>
      <c r="D41" s="13">
        <v>754</v>
      </c>
      <c r="E41" s="13">
        <v>201</v>
      </c>
      <c r="F41" s="14">
        <f t="shared" si="36"/>
        <v>3077</v>
      </c>
      <c r="G41" s="14">
        <f t="shared" si="36"/>
        <v>2827</v>
      </c>
      <c r="H41" s="13">
        <v>1166</v>
      </c>
      <c r="I41" s="13">
        <v>311</v>
      </c>
      <c r="J41" s="13">
        <v>0</v>
      </c>
      <c r="K41" s="13">
        <v>0</v>
      </c>
      <c r="L41" s="14">
        <f t="shared" si="22"/>
        <v>1166</v>
      </c>
      <c r="M41" s="14">
        <f t="shared" si="22"/>
        <v>311</v>
      </c>
      <c r="N41" s="13">
        <v>33</v>
      </c>
      <c r="O41" s="13">
        <v>2</v>
      </c>
      <c r="P41" s="13">
        <v>0</v>
      </c>
      <c r="Q41" s="13">
        <v>0</v>
      </c>
      <c r="R41" s="13">
        <v>60</v>
      </c>
      <c r="S41" s="13">
        <v>68</v>
      </c>
      <c r="T41" s="13">
        <v>27</v>
      </c>
      <c r="U41" s="13">
        <v>26</v>
      </c>
      <c r="V41" s="13">
        <v>0</v>
      </c>
      <c r="W41" s="13">
        <v>0</v>
      </c>
      <c r="X41" s="13">
        <v>312</v>
      </c>
      <c r="Y41" s="13">
        <v>28</v>
      </c>
      <c r="Z41" s="13">
        <v>0</v>
      </c>
      <c r="AA41" s="13">
        <v>0</v>
      </c>
      <c r="AB41" s="14">
        <f t="shared" si="37"/>
        <v>1598</v>
      </c>
      <c r="AC41" s="14">
        <f t="shared" si="37"/>
        <v>435</v>
      </c>
      <c r="AD41" s="14">
        <f t="shared" si="23"/>
        <v>4675</v>
      </c>
      <c r="AE41" s="14">
        <f t="shared" si="23"/>
        <v>3262</v>
      </c>
      <c r="AF41" s="2"/>
      <c r="AG41" s="28" t="s">
        <v>45</v>
      </c>
      <c r="AH41" s="13">
        <f t="shared" si="24"/>
        <v>3921</v>
      </c>
      <c r="AI41" s="13">
        <f t="shared" si="24"/>
        <v>3061</v>
      </c>
      <c r="AJ41" s="14">
        <f t="shared" si="25"/>
        <v>6982</v>
      </c>
      <c r="AK41" s="14">
        <f t="shared" si="26"/>
        <v>10043</v>
      </c>
      <c r="AL41" s="13">
        <f t="shared" si="38"/>
        <v>754</v>
      </c>
      <c r="AM41" s="13">
        <f t="shared" si="38"/>
        <v>201</v>
      </c>
      <c r="AN41" s="14">
        <f t="shared" si="27"/>
        <v>955</v>
      </c>
      <c r="AO41" s="16">
        <f t="shared" si="28"/>
        <v>1156</v>
      </c>
      <c r="AP41" s="8"/>
      <c r="AQ41" s="23" t="s">
        <v>45</v>
      </c>
      <c r="AR41" s="13">
        <f t="shared" si="29"/>
        <v>1598</v>
      </c>
      <c r="AS41" s="13">
        <f t="shared" si="29"/>
        <v>435</v>
      </c>
      <c r="AT41" s="14">
        <f t="shared" si="30"/>
        <v>2033</v>
      </c>
      <c r="AU41" s="14">
        <f t="shared" si="31"/>
        <v>2468</v>
      </c>
      <c r="AV41" s="13">
        <f t="shared" si="32"/>
        <v>0</v>
      </c>
      <c r="AW41" s="13">
        <f t="shared" si="32"/>
        <v>0</v>
      </c>
      <c r="AX41" s="14">
        <f t="shared" si="33"/>
        <v>0</v>
      </c>
      <c r="AY41" s="14">
        <f t="shared" si="34"/>
        <v>0</v>
      </c>
      <c r="BA41" s="17" t="s">
        <v>45</v>
      </c>
      <c r="BB41" s="14">
        <f t="shared" si="39"/>
        <v>17826</v>
      </c>
      <c r="BC41" s="14">
        <f t="shared" si="35"/>
        <v>0</v>
      </c>
    </row>
    <row r="42" spans="1:55" ht="15.75" customHeight="1">
      <c r="A42" s="30" t="s">
        <v>28</v>
      </c>
      <c r="B42" s="14">
        <f aca="true" t="shared" si="40" ref="B42:AE42">SUM(B30:B41)</f>
        <v>32172</v>
      </c>
      <c r="C42" s="14">
        <f t="shared" si="40"/>
        <v>32242</v>
      </c>
      <c r="D42" s="14">
        <f>SUM(D30:D41)</f>
        <v>7384</v>
      </c>
      <c r="E42" s="14">
        <f>SUM(E30:E41)</f>
        <v>2615</v>
      </c>
      <c r="F42" s="14">
        <f t="shared" si="40"/>
        <v>39556</v>
      </c>
      <c r="G42" s="14">
        <f t="shared" si="40"/>
        <v>34857</v>
      </c>
      <c r="H42" s="14">
        <f t="shared" si="40"/>
        <v>14919</v>
      </c>
      <c r="I42" s="14">
        <f t="shared" si="40"/>
        <v>4394</v>
      </c>
      <c r="J42" s="14">
        <f t="shared" si="40"/>
        <v>52</v>
      </c>
      <c r="K42" s="14">
        <f t="shared" si="40"/>
        <v>18</v>
      </c>
      <c r="L42" s="14">
        <f t="shared" si="40"/>
        <v>14971</v>
      </c>
      <c r="M42" s="14">
        <f t="shared" si="40"/>
        <v>4412</v>
      </c>
      <c r="N42" s="14">
        <f t="shared" si="40"/>
        <v>233</v>
      </c>
      <c r="O42" s="14">
        <f t="shared" si="40"/>
        <v>62</v>
      </c>
      <c r="P42" s="14">
        <f t="shared" si="40"/>
        <v>11</v>
      </c>
      <c r="Q42" s="14">
        <f t="shared" si="40"/>
        <v>5</v>
      </c>
      <c r="R42" s="14">
        <f t="shared" si="40"/>
        <v>613</v>
      </c>
      <c r="S42" s="14">
        <f t="shared" si="40"/>
        <v>744</v>
      </c>
      <c r="T42" s="14">
        <f t="shared" si="40"/>
        <v>156</v>
      </c>
      <c r="U42" s="14">
        <f t="shared" si="40"/>
        <v>470</v>
      </c>
      <c r="V42" s="14">
        <f t="shared" si="40"/>
        <v>48</v>
      </c>
      <c r="W42" s="14">
        <f t="shared" si="40"/>
        <v>7</v>
      </c>
      <c r="X42" s="14">
        <f>SUM(X30:X41)</f>
        <v>4338</v>
      </c>
      <c r="Y42" s="14">
        <f>SUM(Y30:Y41)</f>
        <v>433</v>
      </c>
      <c r="Z42" s="14">
        <f t="shared" si="40"/>
        <v>3</v>
      </c>
      <c r="AA42" s="14">
        <f t="shared" si="40"/>
        <v>0</v>
      </c>
      <c r="AB42" s="14">
        <f t="shared" si="40"/>
        <v>20373</v>
      </c>
      <c r="AC42" s="14">
        <f t="shared" si="40"/>
        <v>6133</v>
      </c>
      <c r="AD42" s="14">
        <f t="shared" si="40"/>
        <v>59929</v>
      </c>
      <c r="AE42" s="14">
        <f t="shared" si="40"/>
        <v>40990</v>
      </c>
      <c r="AF42" s="26"/>
      <c r="AG42" s="22" t="s">
        <v>28</v>
      </c>
      <c r="AH42" s="14">
        <f aca="true" t="shared" si="41" ref="AH42:AO42">SUM(AH30:AH41)</f>
        <v>52493</v>
      </c>
      <c r="AI42" s="14">
        <f t="shared" si="41"/>
        <v>38357</v>
      </c>
      <c r="AJ42" s="14">
        <f t="shared" si="41"/>
        <v>90850</v>
      </c>
      <c r="AK42" s="14">
        <f t="shared" si="41"/>
        <v>129207</v>
      </c>
      <c r="AL42" s="14">
        <f t="shared" si="41"/>
        <v>7436</v>
      </c>
      <c r="AM42" s="14">
        <f t="shared" si="41"/>
        <v>2633</v>
      </c>
      <c r="AN42" s="14">
        <f t="shared" si="41"/>
        <v>10069</v>
      </c>
      <c r="AO42" s="14">
        <f t="shared" si="41"/>
        <v>12702</v>
      </c>
      <c r="AP42" s="8"/>
      <c r="AQ42" s="23" t="s">
        <v>28</v>
      </c>
      <c r="AR42" s="14">
        <f aca="true" t="shared" si="42" ref="AR42:AY42">SUM(AR30:AR41)</f>
        <v>20321</v>
      </c>
      <c r="AS42" s="14">
        <f t="shared" si="42"/>
        <v>6115</v>
      </c>
      <c r="AT42" s="14">
        <f t="shared" si="42"/>
        <v>26436</v>
      </c>
      <c r="AU42" s="14">
        <f t="shared" si="42"/>
        <v>32551</v>
      </c>
      <c r="AV42" s="14">
        <f t="shared" si="42"/>
        <v>52</v>
      </c>
      <c r="AW42" s="14">
        <f t="shared" si="42"/>
        <v>18</v>
      </c>
      <c r="AX42" s="14">
        <f t="shared" si="42"/>
        <v>70</v>
      </c>
      <c r="AY42" s="14">
        <f t="shared" si="42"/>
        <v>88</v>
      </c>
      <c r="BA42" s="31" t="s">
        <v>28</v>
      </c>
      <c r="BB42" s="14">
        <f>SUM(BB30:BB41)</f>
        <v>218016</v>
      </c>
      <c r="BC42" s="14">
        <f>SUM(BC30:BC41)</f>
        <v>383</v>
      </c>
    </row>
  </sheetData>
  <sheetProtection/>
  <mergeCells count="120">
    <mergeCell ref="A1:AE1"/>
    <mergeCell ref="AG1:BC1"/>
    <mergeCell ref="A3:AE3"/>
    <mergeCell ref="AG3:BC3"/>
    <mergeCell ref="A5:AE5"/>
    <mergeCell ref="AG5:BC5"/>
    <mergeCell ref="A6:A10"/>
    <mergeCell ref="B6:AE6"/>
    <mergeCell ref="AG6:AO6"/>
    <mergeCell ref="AQ6:AY6"/>
    <mergeCell ref="BA6:BA10"/>
    <mergeCell ref="BB6:BC8"/>
    <mergeCell ref="B7:G7"/>
    <mergeCell ref="H7:AA7"/>
    <mergeCell ref="AB7:AC9"/>
    <mergeCell ref="AD7:AE9"/>
    <mergeCell ref="AV8:AY8"/>
    <mergeCell ref="AJ9:AJ10"/>
    <mergeCell ref="AK9:AK10"/>
    <mergeCell ref="AN9:AN10"/>
    <mergeCell ref="AO9:AO10"/>
    <mergeCell ref="T8:U8"/>
    <mergeCell ref="V8:W8"/>
    <mergeCell ref="X8:Y8"/>
    <mergeCell ref="Z8:AA8"/>
    <mergeCell ref="AH8:AH10"/>
    <mergeCell ref="AI8:AI10"/>
    <mergeCell ref="Z9:AA9"/>
    <mergeCell ref="AG7:AG10"/>
    <mergeCell ref="AH7:AK7"/>
    <mergeCell ref="AL7:AO7"/>
    <mergeCell ref="AQ7:AQ10"/>
    <mergeCell ref="AR7:AY7"/>
    <mergeCell ref="F9:G9"/>
    <mergeCell ref="H9:I9"/>
    <mergeCell ref="J9:K9"/>
    <mergeCell ref="L9:M9"/>
    <mergeCell ref="AJ8:AK8"/>
    <mergeCell ref="AL8:AL10"/>
    <mergeCell ref="AM8:AM10"/>
    <mergeCell ref="AN8:AO8"/>
    <mergeCell ref="AR8:AU8"/>
    <mergeCell ref="B8:G8"/>
    <mergeCell ref="H8:M8"/>
    <mergeCell ref="N8:O8"/>
    <mergeCell ref="P8:Q8"/>
    <mergeCell ref="R8:S8"/>
    <mergeCell ref="BB9:BB10"/>
    <mergeCell ref="BC9:BC10"/>
    <mergeCell ref="A25:A29"/>
    <mergeCell ref="B25:AE25"/>
    <mergeCell ref="AG25:AO25"/>
    <mergeCell ref="AQ25:AY25"/>
    <mergeCell ref="BA25:BA29"/>
    <mergeCell ref="BB25:BC27"/>
    <mergeCell ref="B26:G26"/>
    <mergeCell ref="H26:AA26"/>
    <mergeCell ref="AR9:AR10"/>
    <mergeCell ref="AS9:AS10"/>
    <mergeCell ref="AT9:AU9"/>
    <mergeCell ref="AV9:AV10"/>
    <mergeCell ref="AW9:AW10"/>
    <mergeCell ref="AX9:AY9"/>
    <mergeCell ref="N9:O9"/>
    <mergeCell ref="P9:Q9"/>
    <mergeCell ref="R9:S9"/>
    <mergeCell ref="T9:U9"/>
    <mergeCell ref="V9:W9"/>
    <mergeCell ref="X9:Y9"/>
    <mergeCell ref="B9:C9"/>
    <mergeCell ref="D9:E9"/>
    <mergeCell ref="AV27:AY27"/>
    <mergeCell ref="B28:C28"/>
    <mergeCell ref="D28:E28"/>
    <mergeCell ref="F28:G28"/>
    <mergeCell ref="H28:I28"/>
    <mergeCell ref="J28:K28"/>
    <mergeCell ref="L28:M28"/>
    <mergeCell ref="AR26:AY26"/>
    <mergeCell ref="B27:G27"/>
    <mergeCell ref="H27:M27"/>
    <mergeCell ref="N27:O27"/>
    <mergeCell ref="P27:Q27"/>
    <mergeCell ref="R27:S27"/>
    <mergeCell ref="T27:U27"/>
    <mergeCell ref="V27:W27"/>
    <mergeCell ref="X27:Y27"/>
    <mergeCell ref="Z27:AA27"/>
    <mergeCell ref="AB26:AC28"/>
    <mergeCell ref="AD26:AE28"/>
    <mergeCell ref="AG26:AG29"/>
    <mergeCell ref="AH26:AK26"/>
    <mergeCell ref="AL26:AO26"/>
    <mergeCell ref="AQ26:AQ29"/>
    <mergeCell ref="AH27:AH29"/>
    <mergeCell ref="N28:O28"/>
    <mergeCell ref="P28:Q28"/>
    <mergeCell ref="R28:S28"/>
    <mergeCell ref="T28:U28"/>
    <mergeCell ref="V28:W28"/>
    <mergeCell ref="X28:Y28"/>
    <mergeCell ref="AM27:AM29"/>
    <mergeCell ref="AN27:AO27"/>
    <mergeCell ref="AR27:AU27"/>
    <mergeCell ref="AI27:AI29"/>
    <mergeCell ref="AJ27:AK27"/>
    <mergeCell ref="AL27:AL29"/>
    <mergeCell ref="BC28:BC29"/>
    <mergeCell ref="AS28:AS29"/>
    <mergeCell ref="AT28:AU28"/>
    <mergeCell ref="AV28:AV29"/>
    <mergeCell ref="AW28:AW29"/>
    <mergeCell ref="AX28:AY28"/>
    <mergeCell ref="BB28:BB29"/>
    <mergeCell ref="Z28:AA28"/>
    <mergeCell ref="AJ28:AJ29"/>
    <mergeCell ref="AK28:AK29"/>
    <mergeCell ref="AN28:AN29"/>
    <mergeCell ref="AO28:AO29"/>
    <mergeCell ref="AR28:AR29"/>
  </mergeCells>
  <printOptions/>
  <pageMargins left="0.75" right="0.75" top="1" bottom="1" header="0.5" footer="0.5"/>
  <pageSetup horizontalDpi="600" verticalDpi="600" orientation="portrait" scale="80" r:id="rId2"/>
  <colBreaks count="3" manualBreakCount="3">
    <brk id="13" max="65535" man="1"/>
    <brk id="31" max="65535" man="1"/>
    <brk id="4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Faiza S. Mohammed</dc:creator>
  <cp:keywords/>
  <dc:description/>
  <cp:lastModifiedBy>Fatma</cp:lastModifiedBy>
  <dcterms:created xsi:type="dcterms:W3CDTF">2018-02-09T07:10:57Z</dcterms:created>
  <dcterms:modified xsi:type="dcterms:W3CDTF">2019-01-16T09:40:20Z</dcterms:modified>
  <cp:category/>
  <cp:version/>
  <cp:contentType/>
  <cp:contentStatus/>
</cp:coreProperties>
</file>