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IMP&amp;EXP 2017 " sheetId="1" r:id="rId1"/>
  </sheets>
  <externalReferences>
    <externalReference r:id="rId4"/>
    <externalReference r:id="rId5"/>
  </externalReferences>
  <definedNames>
    <definedName name="G0000">#REF!</definedName>
    <definedName name="G600000">#REF!</definedName>
    <definedName name="G70000">#REF!</definedName>
    <definedName name="G80000">#REF!</definedName>
    <definedName name="G99990">#REF!</definedName>
    <definedName name="G99999">#REF!</definedName>
  </definedNames>
  <calcPr fullCalcOnLoad="1"/>
</workbook>
</file>

<file path=xl/sharedStrings.xml><?xml version="1.0" encoding="utf-8"?>
<sst xmlns="http://schemas.openxmlformats.org/spreadsheetml/2006/main" count="298" uniqueCount="54">
  <si>
    <t>K E N Y A    P O R T S    A U T H O R I T Y</t>
  </si>
  <si>
    <t>MOMBASA CONTAINER TERMINAL</t>
  </si>
  <si>
    <t>SUMMARY FULL CONTAINERS DELIVERED/RECEIVED BY ROAD AND RAIL 2015 (IN UNITS &amp; TEUs)</t>
  </si>
  <si>
    <t xml:space="preserve">MONTH  </t>
  </si>
  <si>
    <t>I M  P O  R  T S    D  E  L  I  V  E  R  E  D</t>
  </si>
  <si>
    <t>IMPORTS (LOCAL $ TRANSIT)</t>
  </si>
  <si>
    <t xml:space="preserve">I M P O R T S </t>
  </si>
  <si>
    <t>MONTH</t>
  </si>
  <si>
    <t>TOTAL LOCAL              (IN TEUs)</t>
  </si>
  <si>
    <t>LOCAL</t>
  </si>
  <si>
    <t>T  R  A  N  S  I  T</t>
  </si>
  <si>
    <t>TOTAL TRANSIT</t>
  </si>
  <si>
    <t>TOTAL LOCAL AND TRANSIT</t>
  </si>
  <si>
    <t>ROAD</t>
  </si>
  <si>
    <t>RAIL</t>
  </si>
  <si>
    <t>T         R         A         N         S        I         T</t>
  </si>
  <si>
    <t>KENYA</t>
  </si>
  <si>
    <t>UGANDA</t>
  </si>
  <si>
    <t>RWANDA</t>
  </si>
  <si>
    <t>BURUNDI</t>
  </si>
  <si>
    <t>DR CONGO</t>
  </si>
  <si>
    <t>TANZANIA</t>
  </si>
  <si>
    <t>SOMALIA</t>
  </si>
  <si>
    <t>SOUTH SUDAN</t>
  </si>
  <si>
    <t>OTHERS</t>
  </si>
  <si>
    <t>20`</t>
  </si>
  <si>
    <t>40`</t>
  </si>
  <si>
    <t>TOTAL</t>
  </si>
  <si>
    <t>UNITS</t>
  </si>
  <si>
    <t>TEUs</t>
  </si>
  <si>
    <t>IMP</t>
  </si>
  <si>
    <t>EXP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</si>
  <si>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</si>
  <si>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</si>
  <si>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</si>
  <si>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</si>
  <si>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</si>
  <si>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</si>
  <si>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</si>
  <si>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</si>
  <si>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</si>
  <si>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SEPT</t>
  </si>
  <si>
    <t>OCT</t>
  </si>
  <si>
    <t>NOV</t>
  </si>
  <si>
    <t>DEC</t>
  </si>
  <si>
    <t>E X P O R T S    R E C E I V E D</t>
  </si>
  <si>
    <t>EXPORTS (LOCAL &amp; TRANSIT)</t>
  </si>
  <si>
    <t xml:space="preserve">E X P O R T S </t>
  </si>
  <si>
    <t>TOTAL TRANSIT IMP/EX(IN TEUs)</t>
  </si>
  <si>
    <t>OTHER RAIL</t>
  </si>
  <si>
    <t>JUN</t>
  </si>
  <si>
    <t>JUL</t>
  </si>
  <si>
    <t>TOTAL FULL CONTAINERS DELIVERED/RECEIVED BY ROAD AND RAIL 2017 (IN UNITS)</t>
  </si>
  <si>
    <t>SGR NORMAL EKT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</si>
</sst>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vertAlign val="subscript"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bscript"/>
      <sz val="14"/>
      <color indexed="10"/>
      <name val="Arial"/>
      <family val="2"/>
    </font>
    <font>
      <sz val="10"/>
      <color indexed="12"/>
      <name val="Arial"/>
      <family val="2"/>
    </font>
    <font>
      <b/>
      <vertAlign val="subscript"/>
      <sz val="14"/>
      <color indexed="12"/>
      <name val="Arial"/>
      <family val="2"/>
    </font>
    <font>
      <b/>
      <sz val="11"/>
      <name val="Arial"/>
      <family val="2"/>
    </font>
    <font>
      <b/>
      <vertAlign val="subscript"/>
      <sz val="12"/>
      <color indexed="10"/>
      <name val="Arial"/>
      <family val="2"/>
    </font>
    <font>
      <sz val="10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0" xfId="55">
      <alignment/>
      <protection/>
    </xf>
    <xf numFmtId="0" fontId="2" fillId="0" borderId="0" xfId="55" applyAlignment="1">
      <alignment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4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 applyBorder="1">
      <alignment/>
      <protection/>
    </xf>
    <xf numFmtId="0" fontId="2" fillId="0" borderId="0" xfId="55" applyFont="1">
      <alignment/>
      <protection/>
    </xf>
    <xf numFmtId="0" fontId="8" fillId="0" borderId="10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1" xfId="55" applyFont="1" applyBorder="1" applyAlignment="1">
      <alignment horizontal="center"/>
      <protection/>
    </xf>
    <xf numFmtId="0" fontId="2" fillId="33" borderId="10" xfId="55" applyFill="1" applyBorder="1">
      <alignment/>
      <protection/>
    </xf>
    <xf numFmtId="0" fontId="2" fillId="33" borderId="12" xfId="55" applyFill="1" applyBorder="1">
      <alignment/>
      <protection/>
    </xf>
    <xf numFmtId="0" fontId="6" fillId="0" borderId="10" xfId="55" applyFont="1" applyBorder="1" applyAlignment="1">
      <alignment/>
      <protection/>
    </xf>
    <xf numFmtId="0" fontId="2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left"/>
      <protection/>
    </xf>
    <xf numFmtId="0" fontId="9" fillId="34" borderId="10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left"/>
      <protection/>
    </xf>
    <xf numFmtId="0" fontId="2" fillId="0" borderId="0" xfId="55" applyFont="1" applyBorder="1" applyAlignment="1">
      <alignment horizontal="center"/>
      <protection/>
    </xf>
    <xf numFmtId="0" fontId="2" fillId="0" borderId="10" xfId="55" applyBorder="1" applyAlignment="1">
      <alignment horizontal="center"/>
      <protection/>
    </xf>
    <xf numFmtId="0" fontId="15" fillId="0" borderId="10" xfId="55" applyFont="1" applyBorder="1" applyAlignment="1">
      <alignment/>
      <protection/>
    </xf>
    <xf numFmtId="0" fontId="16" fillId="0" borderId="10" xfId="55" applyFont="1" applyBorder="1" applyAlignment="1">
      <alignment horizontal="center"/>
      <protection/>
    </xf>
    <xf numFmtId="0" fontId="9" fillId="0" borderId="10" xfId="55" applyFont="1" applyBorder="1">
      <alignment/>
      <protection/>
    </xf>
    <xf numFmtId="0" fontId="6" fillId="0" borderId="10" xfId="55" applyFont="1" applyBorder="1">
      <alignment/>
      <protection/>
    </xf>
    <xf numFmtId="0" fontId="17" fillId="0" borderId="0" xfId="55" applyFont="1" applyBorder="1" applyAlignment="1">
      <alignment/>
      <protection/>
    </xf>
    <xf numFmtId="0" fontId="16" fillId="0" borderId="0" xfId="55" applyFont="1" applyBorder="1" applyAlignment="1">
      <alignment horizontal="left"/>
      <protection/>
    </xf>
    <xf numFmtId="0" fontId="16" fillId="0" borderId="0" xfId="55" applyFont="1" applyBorder="1" applyAlignment="1">
      <alignment horizontal="center"/>
      <protection/>
    </xf>
    <xf numFmtId="0" fontId="14" fillId="0" borderId="0" xfId="55" applyFont="1" applyBorder="1">
      <alignment/>
      <protection/>
    </xf>
    <xf numFmtId="0" fontId="2" fillId="0" borderId="10" xfId="55" applyFont="1" applyBorder="1">
      <alignment/>
      <protection/>
    </xf>
    <xf numFmtId="0" fontId="2" fillId="35" borderId="10" xfId="55" applyFont="1" applyFill="1" applyBorder="1" applyAlignment="1">
      <alignment horizontal="center"/>
      <protection/>
    </xf>
    <xf numFmtId="0" fontId="19" fillId="0" borderId="10" xfId="55" applyFont="1" applyBorder="1" applyAlignment="1">
      <alignment/>
      <protection/>
    </xf>
    <xf numFmtId="0" fontId="8" fillId="0" borderId="10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7" fillId="0" borderId="13" xfId="55" applyFont="1" applyBorder="1" applyAlignment="1">
      <alignment vertical="center"/>
      <protection/>
    </xf>
    <xf numFmtId="0" fontId="7" fillId="0" borderId="14" xfId="55" applyFont="1" applyBorder="1" applyAlignment="1">
      <alignment vertical="center"/>
      <protection/>
    </xf>
    <xf numFmtId="0" fontId="7" fillId="0" borderId="11" xfId="55" applyFont="1" applyBorder="1" applyAlignment="1">
      <alignment vertical="center"/>
      <protection/>
    </xf>
    <xf numFmtId="0" fontId="8" fillId="0" borderId="15" xfId="55" applyFont="1" applyBorder="1" applyAlignment="1">
      <alignment horizontal="center" vertical="top"/>
      <protection/>
    </xf>
    <xf numFmtId="0" fontId="8" fillId="0" borderId="16" xfId="55" applyFont="1" applyBorder="1" applyAlignment="1">
      <alignment horizontal="center" vertical="top"/>
      <protection/>
    </xf>
    <xf numFmtId="0" fontId="8" fillId="0" borderId="12" xfId="55" applyFont="1" applyBorder="1" applyAlignment="1">
      <alignment horizontal="center" vertical="top"/>
      <protection/>
    </xf>
    <xf numFmtId="0" fontId="9" fillId="36" borderId="10" xfId="55" applyFont="1" applyFill="1" applyBorder="1" applyAlignment="1">
      <alignment horizontal="center"/>
      <protection/>
    </xf>
    <xf numFmtId="0" fontId="9" fillId="33" borderId="10" xfId="55" applyFont="1" applyFill="1" applyBorder="1" applyAlignment="1">
      <alignment horizontal="center"/>
      <protection/>
    </xf>
    <xf numFmtId="0" fontId="10" fillId="37" borderId="13" xfId="55" applyFont="1" applyFill="1" applyBorder="1" applyAlignment="1">
      <alignment vertical="center" textRotation="255" wrapText="1"/>
      <protection/>
    </xf>
    <xf numFmtId="0" fontId="13" fillId="37" borderId="14" xfId="55" applyFont="1" applyFill="1" applyBorder="1" applyAlignment="1">
      <alignment vertical="center" wrapText="1"/>
      <protection/>
    </xf>
    <xf numFmtId="0" fontId="13" fillId="37" borderId="11" xfId="55" applyFont="1" applyFill="1" applyBorder="1" applyAlignment="1">
      <alignment vertical="center" wrapText="1"/>
      <protection/>
    </xf>
    <xf numFmtId="0" fontId="9" fillId="37" borderId="17" xfId="55" applyFont="1" applyFill="1" applyBorder="1" applyAlignment="1">
      <alignment horizontal="justify" vertical="top" wrapText="1"/>
      <protection/>
    </xf>
    <xf numFmtId="0" fontId="9" fillId="37" borderId="18" xfId="55" applyFont="1" applyFill="1" applyBorder="1" applyAlignment="1">
      <alignment horizontal="justify" vertical="top" wrapText="1"/>
      <protection/>
    </xf>
    <xf numFmtId="0" fontId="9" fillId="37" borderId="19" xfId="55" applyFont="1" applyFill="1" applyBorder="1" applyAlignment="1">
      <alignment horizontal="justify" vertical="top" wrapText="1"/>
      <protection/>
    </xf>
    <xf numFmtId="0" fontId="9" fillId="37" borderId="20" xfId="55" applyFont="1" applyFill="1" applyBorder="1" applyAlignment="1">
      <alignment horizontal="justify" vertical="top" wrapText="1"/>
      <protection/>
    </xf>
    <xf numFmtId="0" fontId="9" fillId="37" borderId="21" xfId="55" applyFont="1" applyFill="1" applyBorder="1" applyAlignment="1">
      <alignment horizontal="justify" vertical="top" wrapText="1"/>
      <protection/>
    </xf>
    <xf numFmtId="0" fontId="9" fillId="37" borderId="22" xfId="55" applyFont="1" applyFill="1" applyBorder="1" applyAlignment="1">
      <alignment horizontal="justify" vertical="top" wrapText="1"/>
      <protection/>
    </xf>
    <xf numFmtId="0" fontId="8" fillId="0" borderId="21" xfId="55" applyFont="1" applyBorder="1" applyAlignment="1">
      <alignment horizontal="center"/>
      <protection/>
    </xf>
    <xf numFmtId="0" fontId="8" fillId="0" borderId="23" xfId="55" applyFont="1" applyBorder="1" applyAlignment="1">
      <alignment horizontal="center"/>
      <protection/>
    </xf>
    <xf numFmtId="0" fontId="8" fillId="0" borderId="22" xfId="55" applyFont="1" applyBorder="1" applyAlignment="1">
      <alignment horizontal="center"/>
      <protection/>
    </xf>
    <xf numFmtId="0" fontId="11" fillId="0" borderId="17" xfId="55" applyFont="1" applyBorder="1" applyAlignment="1">
      <alignment horizontal="center" vertical="center" wrapText="1"/>
      <protection/>
    </xf>
    <xf numFmtId="0" fontId="11" fillId="0" borderId="18" xfId="55" applyFont="1" applyBorder="1" applyAlignment="1">
      <alignment horizontal="center" vertical="center" wrapText="1"/>
      <protection/>
    </xf>
    <xf numFmtId="0" fontId="11" fillId="0" borderId="19" xfId="55" applyFont="1" applyBorder="1" applyAlignment="1">
      <alignment horizontal="center" vertical="center" wrapText="1"/>
      <protection/>
    </xf>
    <xf numFmtId="0" fontId="11" fillId="0" borderId="20" xfId="55" applyFont="1" applyBorder="1" applyAlignment="1">
      <alignment horizontal="center" vertical="center" wrapText="1"/>
      <protection/>
    </xf>
    <xf numFmtId="0" fontId="11" fillId="0" borderId="21" xfId="55" applyFont="1" applyBorder="1" applyAlignment="1">
      <alignment horizontal="center" vertical="center" wrapText="1"/>
      <protection/>
    </xf>
    <xf numFmtId="0" fontId="11" fillId="0" borderId="22" xfId="55" applyFont="1" applyBorder="1" applyAlignment="1">
      <alignment horizontal="center" vertical="center" wrapText="1"/>
      <protection/>
    </xf>
    <xf numFmtId="0" fontId="12" fillId="0" borderId="10" xfId="55" applyFont="1" applyBorder="1" applyAlignment="1">
      <alignment horizontal="justify" vertical="center"/>
      <protection/>
    </xf>
    <xf numFmtId="0" fontId="6" fillId="36" borderId="10" xfId="55" applyFont="1" applyFill="1" applyBorder="1" applyAlignment="1">
      <alignment horizontal="center"/>
      <protection/>
    </xf>
    <xf numFmtId="0" fontId="8" fillId="33" borderId="13" xfId="55" applyFont="1" applyFill="1" applyBorder="1" applyAlignment="1">
      <alignment horizontal="center" vertical="center" wrapText="1"/>
      <protection/>
    </xf>
    <xf numFmtId="0" fontId="14" fillId="0" borderId="14" xfId="55" applyFont="1" applyBorder="1" applyAlignment="1">
      <alignment horizontal="center" vertical="center" wrapText="1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/>
      <protection/>
    </xf>
    <xf numFmtId="0" fontId="8" fillId="0" borderId="15" xfId="55" applyFont="1" applyBorder="1" applyAlignment="1">
      <alignment horizontal="center"/>
      <protection/>
    </xf>
    <xf numFmtId="0" fontId="8" fillId="0" borderId="16" xfId="55" applyFont="1" applyBorder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6" fillId="36" borderId="13" xfId="55" applyFont="1" applyFill="1" applyBorder="1" applyAlignment="1">
      <alignment horizontal="center" vertical="center" wrapText="1"/>
      <protection/>
    </xf>
    <xf numFmtId="0" fontId="6" fillId="36" borderId="14" xfId="55" applyFont="1" applyFill="1" applyBorder="1" applyAlignment="1">
      <alignment horizontal="center" vertical="center" wrapText="1"/>
      <protection/>
    </xf>
    <xf numFmtId="0" fontId="6" fillId="36" borderId="11" xfId="55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0" fontId="12" fillId="0" borderId="15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6" fillId="33" borderId="17" xfId="55" applyFont="1" applyFill="1" applyBorder="1" applyAlignment="1">
      <alignment vertical="center" wrapText="1"/>
      <protection/>
    </xf>
    <xf numFmtId="0" fontId="2" fillId="0" borderId="21" xfId="55" applyBorder="1" applyAlignment="1">
      <alignment vertical="center" wrapText="1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2" fillId="0" borderId="11" xfId="55" applyBorder="1" applyAlignment="1">
      <alignment horizontal="center" vertical="center" wrapText="1"/>
      <protection/>
    </xf>
    <xf numFmtId="0" fontId="2" fillId="33" borderId="17" xfId="55" applyFill="1" applyBorder="1" applyAlignment="1">
      <alignment horizontal="center" vertical="center" wrapText="1"/>
      <protection/>
    </xf>
    <xf numFmtId="0" fontId="2" fillId="33" borderId="18" xfId="55" applyFill="1" applyBorder="1" applyAlignment="1">
      <alignment horizontal="center" vertical="center" wrapText="1"/>
      <protection/>
    </xf>
    <xf numFmtId="0" fontId="6" fillId="37" borderId="10" xfId="55" applyFont="1" applyFill="1" applyBorder="1" applyAlignment="1">
      <alignment horizontal="center" vertical="center" wrapText="1"/>
      <protection/>
    </xf>
    <xf numFmtId="0" fontId="2" fillId="37" borderId="10" xfId="55" applyFill="1" applyBorder="1" applyAlignment="1">
      <alignment horizontal="center" vertical="center" wrapText="1"/>
      <protection/>
    </xf>
    <xf numFmtId="0" fontId="6" fillId="37" borderId="17" xfId="55" applyFont="1" applyFill="1" applyBorder="1" applyAlignment="1">
      <alignment horizontal="justify" vertical="top" wrapText="1"/>
      <protection/>
    </xf>
    <xf numFmtId="0" fontId="6" fillId="37" borderId="18" xfId="55" applyFont="1" applyFill="1" applyBorder="1" applyAlignment="1">
      <alignment horizontal="justify" vertical="top" wrapText="1"/>
      <protection/>
    </xf>
    <xf numFmtId="0" fontId="6" fillId="37" borderId="19" xfId="55" applyFont="1" applyFill="1" applyBorder="1" applyAlignment="1">
      <alignment horizontal="justify" vertical="top" wrapText="1"/>
      <protection/>
    </xf>
    <xf numFmtId="0" fontId="6" fillId="37" borderId="20" xfId="55" applyFont="1" applyFill="1" applyBorder="1" applyAlignment="1">
      <alignment horizontal="justify" vertical="top" wrapText="1"/>
      <protection/>
    </xf>
    <xf numFmtId="0" fontId="6" fillId="37" borderId="21" xfId="55" applyFont="1" applyFill="1" applyBorder="1" applyAlignment="1">
      <alignment horizontal="justify" vertical="top" wrapText="1"/>
      <protection/>
    </xf>
    <xf numFmtId="0" fontId="6" fillId="37" borderId="22" xfId="55" applyFont="1" applyFill="1" applyBorder="1" applyAlignment="1">
      <alignment horizontal="justify" vertical="top" wrapText="1"/>
      <protection/>
    </xf>
    <xf numFmtId="0" fontId="18" fillId="36" borderId="13" xfId="55" applyFont="1" applyFill="1" applyBorder="1" applyAlignment="1">
      <alignment horizontal="center" vertical="center" wrapText="1"/>
      <protection/>
    </xf>
    <xf numFmtId="0" fontId="18" fillId="36" borderId="14" xfId="55" applyFont="1" applyFill="1" applyBorder="1" applyAlignment="1">
      <alignment horizontal="center" vertical="center" wrapText="1"/>
      <protection/>
    </xf>
    <xf numFmtId="0" fontId="18" fillId="36" borderId="11" xfId="55" applyFont="1" applyFill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4</xdr:row>
      <xdr:rowOff>114300</xdr:rowOff>
    </xdr:to>
    <xdr:pic>
      <xdr:nvPicPr>
        <xdr:cNvPr id="1" name="Picture 1" descr="logo_k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171450</xdr:colOff>
      <xdr:row>0</xdr:row>
      <xdr:rowOff>0</xdr:rowOff>
    </xdr:from>
    <xdr:to>
      <xdr:col>36</xdr:col>
      <xdr:colOff>9525</xdr:colOff>
      <xdr:row>4</xdr:row>
      <xdr:rowOff>123825</xdr:rowOff>
    </xdr:to>
    <xdr:pic>
      <xdr:nvPicPr>
        <xdr:cNvPr id="2" name="Picture 2" descr="logo_k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97100" y="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ngele\statistics%20folder\Vessel%20Peroformance%20Reports\Vessels%20called%20in%20April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baraki_12\Central%20Statistics%20Folder\Documents%20and%20Settings\pabongo\My%20Documents\VESSEL%20ANALYSIS%20OC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SSELS PERFORMANCE  OCT 2004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"/>
  <sheetViews>
    <sheetView tabSelected="1" zoomScalePageLayoutView="0" workbookViewId="0" topLeftCell="A4">
      <pane xSplit="1" ySplit="7" topLeftCell="B11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E42" sqref="E42"/>
    </sheetView>
  </sheetViews>
  <sheetFormatPr defaultColWidth="9.140625" defaultRowHeight="15"/>
  <cols>
    <col min="1" max="1" width="8.28125" style="4" customWidth="1"/>
    <col min="2" max="2" width="7.140625" style="3" customWidth="1"/>
    <col min="3" max="3" width="7.28125" style="3" customWidth="1"/>
    <col min="4" max="5" width="7.7109375" style="3" bestFit="1" customWidth="1"/>
    <col min="6" max="6" width="6.8515625" style="3" customWidth="1"/>
    <col min="7" max="7" width="7.00390625" style="3" customWidth="1"/>
    <col min="8" max="8" width="7.7109375" style="3" customWidth="1"/>
    <col min="9" max="9" width="9.140625" style="3" bestFit="1" customWidth="1"/>
    <col min="10" max="10" width="5.8515625" style="3" customWidth="1"/>
    <col min="11" max="11" width="6.28125" style="3" customWidth="1"/>
    <col min="12" max="12" width="6.7109375" style="3" customWidth="1"/>
    <col min="13" max="13" width="4.57421875" style="3" customWidth="1"/>
    <col min="14" max="14" width="9.140625" style="3" bestFit="1" customWidth="1"/>
    <col min="15" max="15" width="6.7109375" style="3" customWidth="1"/>
    <col min="16" max="17" width="4.8515625" style="3" customWidth="1"/>
    <col min="18" max="18" width="4.140625" style="3" customWidth="1"/>
    <col min="19" max="19" width="3.8515625" style="3" customWidth="1"/>
    <col min="20" max="20" width="7.7109375" style="3" bestFit="1" customWidth="1"/>
    <col min="21" max="21" width="4.8515625" style="3" customWidth="1"/>
    <col min="22" max="22" width="4.7109375" style="3" customWidth="1"/>
    <col min="23" max="23" width="4.8515625" style="3" customWidth="1"/>
    <col min="24" max="25" width="6.421875" style="3" bestFit="1" customWidth="1"/>
    <col min="26" max="27" width="6.28125" style="3" customWidth="1"/>
    <col min="28" max="28" width="4.8515625" style="3" customWidth="1"/>
    <col min="29" max="29" width="4.28125" style="3" customWidth="1"/>
    <col min="30" max="30" width="10.57421875" style="3" customWidth="1"/>
    <col min="31" max="31" width="9.140625" style="3" bestFit="1" customWidth="1"/>
    <col min="32" max="32" width="8.57421875" style="3" customWidth="1"/>
    <col min="33" max="33" width="7.421875" style="3" bestFit="1" customWidth="1"/>
    <col min="34" max="34" width="2.57421875" style="2" customWidth="1"/>
    <col min="35" max="35" width="8.8515625" style="3" customWidth="1"/>
    <col min="36" max="36" width="8.7109375" style="3" customWidth="1"/>
    <col min="37" max="37" width="7.421875" style="3" bestFit="1" customWidth="1"/>
    <col min="38" max="38" width="8.57421875" style="3" bestFit="1" customWidth="1"/>
    <col min="39" max="39" width="8.00390625" style="3" customWidth="1"/>
    <col min="40" max="40" width="7.421875" style="3" bestFit="1" customWidth="1"/>
    <col min="41" max="41" width="5.57421875" style="3" customWidth="1"/>
    <col min="42" max="42" width="7.421875" style="3" customWidth="1"/>
    <col min="43" max="43" width="7.57421875" style="3" customWidth="1"/>
    <col min="44" max="44" width="2.57421875" style="3" customWidth="1"/>
    <col min="45" max="45" width="8.00390625" style="3" customWidth="1"/>
    <col min="46" max="49" width="7.421875" style="3" bestFit="1" customWidth="1"/>
    <col min="50" max="50" width="6.00390625" style="3" customWidth="1"/>
    <col min="51" max="51" width="4.7109375" style="3" customWidth="1"/>
    <col min="52" max="52" width="5.8515625" style="3" customWidth="1"/>
    <col min="53" max="53" width="6.57421875" style="3" customWidth="1"/>
    <col min="54" max="54" width="2.7109375" style="3" customWidth="1"/>
    <col min="55" max="55" width="8.57421875" style="3" customWidth="1"/>
    <col min="56" max="56" width="8.57421875" style="3" bestFit="1" customWidth="1"/>
    <col min="57" max="57" width="10.28125" style="3" customWidth="1"/>
    <col min="58" max="58" width="7.8515625" style="3" customWidth="1"/>
    <col min="59" max="16384" width="9.140625" style="3" customWidth="1"/>
  </cols>
  <sheetData>
    <row r="1" spans="1:64" ht="18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I1" s="38" t="s">
        <v>0</v>
      </c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G1" s="1"/>
      <c r="BH1" s="1"/>
      <c r="BI1" s="1"/>
      <c r="BJ1" s="1"/>
      <c r="BK1" s="1"/>
      <c r="BL1" s="2"/>
    </row>
    <row r="2" spans="13:59" ht="9.75" customHeight="1">
      <c r="M2" s="2"/>
      <c r="N2" s="2"/>
      <c r="O2" s="2"/>
      <c r="P2" s="2"/>
      <c r="Q2" s="2"/>
      <c r="R2" s="2"/>
      <c r="AU2" s="2"/>
      <c r="AV2" s="2"/>
      <c r="AW2" s="2"/>
      <c r="AX2" s="2"/>
      <c r="AY2" s="2"/>
      <c r="AZ2" s="2"/>
      <c r="BA2" s="2"/>
      <c r="BB2" s="2"/>
      <c r="BC2" s="2"/>
      <c r="BD2" s="2"/>
      <c r="BG2" s="2"/>
    </row>
    <row r="3" spans="1:63" ht="15.7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I3" s="40" t="s">
        <v>1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G3" s="6"/>
      <c r="BH3" s="6"/>
      <c r="BI3" s="6"/>
      <c r="BJ3" s="6"/>
      <c r="BK3" s="6"/>
    </row>
    <row r="4" spans="12:63" ht="8.25" customHeight="1">
      <c r="L4" s="7"/>
      <c r="M4" s="7"/>
      <c r="N4" s="7"/>
      <c r="O4" s="8"/>
      <c r="P4" s="5"/>
      <c r="Q4" s="5"/>
      <c r="R4" s="5"/>
      <c r="S4" s="5"/>
      <c r="T4" s="9"/>
      <c r="U4" s="9"/>
      <c r="V4" s="7"/>
      <c r="AT4" s="7"/>
      <c r="AU4" s="7"/>
      <c r="AV4" s="7"/>
      <c r="AW4" s="7"/>
      <c r="AX4" s="8"/>
      <c r="AY4" s="5"/>
      <c r="AZ4" s="5"/>
      <c r="BA4" s="5"/>
      <c r="BB4" s="5"/>
      <c r="BC4" s="5"/>
      <c r="BD4" s="5"/>
      <c r="BE4" s="5"/>
      <c r="BG4" s="5"/>
      <c r="BH4" s="5"/>
      <c r="BI4" s="9"/>
      <c r="BJ4" s="9"/>
      <c r="BK4" s="7"/>
    </row>
    <row r="5" spans="1:63" ht="12.75">
      <c r="A5" s="41" t="s">
        <v>52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I5" s="41" t="s">
        <v>2</v>
      </c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G5" s="10"/>
      <c r="BH5" s="10"/>
      <c r="BI5" s="10"/>
      <c r="BJ5" s="10"/>
      <c r="BK5" s="10"/>
    </row>
    <row r="6" spans="1:57" ht="12.75" customHeight="1">
      <c r="A6" s="42" t="s">
        <v>3</v>
      </c>
      <c r="B6" s="45" t="s">
        <v>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7"/>
      <c r="AH6" s="11"/>
      <c r="AI6" s="48" t="s">
        <v>5</v>
      </c>
      <c r="AJ6" s="48"/>
      <c r="AK6" s="48"/>
      <c r="AL6" s="48"/>
      <c r="AM6" s="48"/>
      <c r="AN6" s="48"/>
      <c r="AO6" s="48"/>
      <c r="AP6" s="48"/>
      <c r="AQ6" s="48"/>
      <c r="AS6" s="49" t="s">
        <v>6</v>
      </c>
      <c r="AT6" s="49"/>
      <c r="AU6" s="49"/>
      <c r="AV6" s="49"/>
      <c r="AW6" s="49"/>
      <c r="AX6" s="49"/>
      <c r="AY6" s="49"/>
      <c r="AZ6" s="49"/>
      <c r="BA6" s="49"/>
      <c r="BC6" s="50" t="s">
        <v>7</v>
      </c>
      <c r="BD6" s="53" t="s">
        <v>8</v>
      </c>
      <c r="BE6" s="54"/>
    </row>
    <row r="7" spans="1:57" ht="12.75" customHeight="1">
      <c r="A7" s="43"/>
      <c r="B7" s="59" t="s">
        <v>9</v>
      </c>
      <c r="C7" s="60"/>
      <c r="D7" s="60"/>
      <c r="E7" s="60"/>
      <c r="F7" s="60"/>
      <c r="G7" s="60"/>
      <c r="H7" s="60"/>
      <c r="I7" s="61"/>
      <c r="J7" s="45" t="s">
        <v>10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  <c r="AD7" s="62" t="s">
        <v>11</v>
      </c>
      <c r="AE7" s="63"/>
      <c r="AF7" s="68" t="s">
        <v>12</v>
      </c>
      <c r="AG7" s="68"/>
      <c r="AI7" s="78" t="s">
        <v>7</v>
      </c>
      <c r="AJ7" s="69" t="s">
        <v>13</v>
      </c>
      <c r="AK7" s="69"/>
      <c r="AL7" s="69"/>
      <c r="AM7" s="69"/>
      <c r="AN7" s="69" t="s">
        <v>14</v>
      </c>
      <c r="AO7" s="69"/>
      <c r="AP7" s="69"/>
      <c r="AQ7" s="69"/>
      <c r="AR7" s="12"/>
      <c r="AS7" s="70" t="s">
        <v>7</v>
      </c>
      <c r="AT7" s="73" t="s">
        <v>15</v>
      </c>
      <c r="AU7" s="73"/>
      <c r="AV7" s="73"/>
      <c r="AW7" s="73"/>
      <c r="AX7" s="73"/>
      <c r="AY7" s="73"/>
      <c r="AZ7" s="73"/>
      <c r="BA7" s="73"/>
      <c r="BC7" s="51"/>
      <c r="BD7" s="55"/>
      <c r="BE7" s="56"/>
    </row>
    <row r="8" spans="1:57" ht="12.75" customHeight="1">
      <c r="A8" s="43"/>
      <c r="B8" s="74" t="s">
        <v>16</v>
      </c>
      <c r="C8" s="75"/>
      <c r="D8" s="75"/>
      <c r="E8" s="75"/>
      <c r="F8" s="75"/>
      <c r="G8" s="75"/>
      <c r="H8" s="75"/>
      <c r="I8" s="76"/>
      <c r="J8" s="77" t="s">
        <v>17</v>
      </c>
      <c r="K8" s="77"/>
      <c r="L8" s="77"/>
      <c r="M8" s="77"/>
      <c r="N8" s="77"/>
      <c r="O8" s="77"/>
      <c r="P8" s="74" t="s">
        <v>18</v>
      </c>
      <c r="Q8" s="76"/>
      <c r="R8" s="74" t="s">
        <v>19</v>
      </c>
      <c r="S8" s="76"/>
      <c r="T8" s="74" t="s">
        <v>20</v>
      </c>
      <c r="U8" s="76"/>
      <c r="V8" s="74" t="s">
        <v>21</v>
      </c>
      <c r="W8" s="76"/>
      <c r="X8" s="74" t="s">
        <v>22</v>
      </c>
      <c r="Y8" s="76"/>
      <c r="Z8" s="74" t="s">
        <v>23</v>
      </c>
      <c r="AA8" s="76"/>
      <c r="AB8" s="74" t="s">
        <v>24</v>
      </c>
      <c r="AC8" s="76"/>
      <c r="AD8" s="64"/>
      <c r="AE8" s="65"/>
      <c r="AF8" s="68"/>
      <c r="AG8" s="68"/>
      <c r="AI8" s="79"/>
      <c r="AJ8" s="78" t="s">
        <v>25</v>
      </c>
      <c r="AK8" s="78" t="s">
        <v>26</v>
      </c>
      <c r="AL8" s="81" t="s">
        <v>27</v>
      </c>
      <c r="AM8" s="81"/>
      <c r="AN8" s="78" t="s">
        <v>25</v>
      </c>
      <c r="AO8" s="78" t="s">
        <v>26</v>
      </c>
      <c r="AP8" s="81" t="s">
        <v>27</v>
      </c>
      <c r="AQ8" s="81"/>
      <c r="AR8" s="12"/>
      <c r="AS8" s="71"/>
      <c r="AT8" s="73" t="s">
        <v>13</v>
      </c>
      <c r="AU8" s="73"/>
      <c r="AV8" s="73"/>
      <c r="AW8" s="73"/>
      <c r="AX8" s="73" t="s">
        <v>14</v>
      </c>
      <c r="AY8" s="73"/>
      <c r="AZ8" s="73"/>
      <c r="BA8" s="73"/>
      <c r="BC8" s="51"/>
      <c r="BD8" s="57"/>
      <c r="BE8" s="58"/>
    </row>
    <row r="9" spans="1:57" ht="12.75" customHeight="1">
      <c r="A9" s="43"/>
      <c r="B9" s="74" t="s">
        <v>13</v>
      </c>
      <c r="C9" s="76"/>
      <c r="D9" s="74" t="s">
        <v>14</v>
      </c>
      <c r="E9" s="76"/>
      <c r="F9" s="74" t="s">
        <v>53</v>
      </c>
      <c r="G9" s="76"/>
      <c r="H9" s="82" t="s">
        <v>27</v>
      </c>
      <c r="I9" s="83"/>
      <c r="J9" s="77" t="s">
        <v>13</v>
      </c>
      <c r="K9" s="77"/>
      <c r="L9" s="77" t="s">
        <v>14</v>
      </c>
      <c r="M9" s="77"/>
      <c r="N9" s="84" t="s">
        <v>27</v>
      </c>
      <c r="O9" s="84"/>
      <c r="P9" s="77" t="s">
        <v>13</v>
      </c>
      <c r="Q9" s="77"/>
      <c r="R9" s="77" t="s">
        <v>13</v>
      </c>
      <c r="S9" s="77"/>
      <c r="T9" s="77" t="s">
        <v>13</v>
      </c>
      <c r="U9" s="77"/>
      <c r="V9" s="77" t="s">
        <v>13</v>
      </c>
      <c r="W9" s="77"/>
      <c r="X9" s="77" t="s">
        <v>13</v>
      </c>
      <c r="Y9" s="77"/>
      <c r="Z9" s="77" t="s">
        <v>13</v>
      </c>
      <c r="AA9" s="77"/>
      <c r="AB9" s="77" t="s">
        <v>13</v>
      </c>
      <c r="AC9" s="77"/>
      <c r="AD9" s="66"/>
      <c r="AE9" s="67"/>
      <c r="AF9" s="68"/>
      <c r="AG9" s="68"/>
      <c r="AI9" s="79"/>
      <c r="AJ9" s="79"/>
      <c r="AK9" s="79"/>
      <c r="AL9" s="81" t="s">
        <v>28</v>
      </c>
      <c r="AM9" s="81" t="s">
        <v>29</v>
      </c>
      <c r="AN9" s="79"/>
      <c r="AO9" s="79"/>
      <c r="AP9" s="81" t="s">
        <v>28</v>
      </c>
      <c r="AQ9" s="81" t="s">
        <v>29</v>
      </c>
      <c r="AR9" s="12"/>
      <c r="AS9" s="71"/>
      <c r="AT9" s="85" t="s">
        <v>25</v>
      </c>
      <c r="AU9" s="87" t="s">
        <v>26</v>
      </c>
      <c r="AV9" s="89" t="s">
        <v>27</v>
      </c>
      <c r="AW9" s="90"/>
      <c r="AX9" s="87" t="s">
        <v>25</v>
      </c>
      <c r="AY9" s="87" t="s">
        <v>26</v>
      </c>
      <c r="AZ9" s="89" t="s">
        <v>27</v>
      </c>
      <c r="BA9" s="90"/>
      <c r="BC9" s="51"/>
      <c r="BD9" s="91" t="s">
        <v>30</v>
      </c>
      <c r="BE9" s="91" t="s">
        <v>31</v>
      </c>
    </row>
    <row r="10" spans="1:57" ht="12.75" customHeight="1">
      <c r="A10" s="44"/>
      <c r="B10" s="13" t="s">
        <v>25</v>
      </c>
      <c r="C10" s="13" t="s">
        <v>26</v>
      </c>
      <c r="D10" s="13" t="s">
        <v>25</v>
      </c>
      <c r="E10" s="13" t="s">
        <v>26</v>
      </c>
      <c r="F10" s="13" t="s">
        <v>25</v>
      </c>
      <c r="G10" s="13" t="s">
        <v>26</v>
      </c>
      <c r="H10" s="14" t="s">
        <v>25</v>
      </c>
      <c r="I10" s="14" t="s">
        <v>26</v>
      </c>
      <c r="J10" s="13" t="s">
        <v>25</v>
      </c>
      <c r="K10" s="13" t="s">
        <v>26</v>
      </c>
      <c r="L10" s="13" t="s">
        <v>25</v>
      </c>
      <c r="M10" s="13" t="s">
        <v>26</v>
      </c>
      <c r="N10" s="14" t="s">
        <v>25</v>
      </c>
      <c r="O10" s="14" t="s">
        <v>26</v>
      </c>
      <c r="P10" s="13" t="s">
        <v>25</v>
      </c>
      <c r="Q10" s="13" t="s">
        <v>26</v>
      </c>
      <c r="R10" s="13" t="s">
        <v>25</v>
      </c>
      <c r="S10" s="13" t="s">
        <v>26</v>
      </c>
      <c r="T10" s="13" t="s">
        <v>25</v>
      </c>
      <c r="U10" s="13" t="s">
        <v>26</v>
      </c>
      <c r="V10" s="13" t="s">
        <v>25</v>
      </c>
      <c r="W10" s="13" t="s">
        <v>26</v>
      </c>
      <c r="X10" s="13" t="s">
        <v>25</v>
      </c>
      <c r="Y10" s="13" t="s">
        <v>26</v>
      </c>
      <c r="Z10" s="13" t="s">
        <v>25</v>
      </c>
      <c r="AA10" s="13" t="s">
        <v>26</v>
      </c>
      <c r="AB10" s="13" t="s">
        <v>25</v>
      </c>
      <c r="AC10" s="13" t="s">
        <v>26</v>
      </c>
      <c r="AD10" s="14" t="s">
        <v>25</v>
      </c>
      <c r="AE10" s="14" t="s">
        <v>26</v>
      </c>
      <c r="AF10" s="15" t="s">
        <v>25</v>
      </c>
      <c r="AG10" s="15" t="s">
        <v>26</v>
      </c>
      <c r="AH10" s="11"/>
      <c r="AI10" s="80"/>
      <c r="AJ10" s="80"/>
      <c r="AK10" s="80"/>
      <c r="AL10" s="81"/>
      <c r="AM10" s="81"/>
      <c r="AN10" s="80"/>
      <c r="AO10" s="80"/>
      <c r="AP10" s="81"/>
      <c r="AQ10" s="81"/>
      <c r="AR10" s="12"/>
      <c r="AS10" s="72"/>
      <c r="AT10" s="86"/>
      <c r="AU10" s="88"/>
      <c r="AV10" s="16" t="s">
        <v>28</v>
      </c>
      <c r="AW10" s="17" t="s">
        <v>29</v>
      </c>
      <c r="AX10" s="88"/>
      <c r="AY10" s="88"/>
      <c r="AZ10" s="16" t="s">
        <v>28</v>
      </c>
      <c r="BA10" s="17" t="s">
        <v>29</v>
      </c>
      <c r="BC10" s="52"/>
      <c r="BD10" s="92"/>
      <c r="BE10" s="92"/>
    </row>
    <row r="11" spans="1:57" ht="12.75">
      <c r="A11" s="18" t="s">
        <v>32</v>
      </c>
      <c r="B11" s="19">
        <v>13933</v>
      </c>
      <c r="C11" s="19">
        <v>9970</v>
      </c>
      <c r="D11" s="19">
        <v>360</v>
      </c>
      <c r="E11" s="19">
        <v>290</v>
      </c>
      <c r="F11" s="19">
        <v>0</v>
      </c>
      <c r="G11" s="19">
        <v>0</v>
      </c>
      <c r="H11" s="20">
        <f>B11+D11+F11</f>
        <v>14293</v>
      </c>
      <c r="I11" s="20">
        <f>C11+E11+G11</f>
        <v>10260</v>
      </c>
      <c r="J11" s="19">
        <v>3807</v>
      </c>
      <c r="K11" s="19">
        <v>4121</v>
      </c>
      <c r="L11" s="19">
        <v>186</v>
      </c>
      <c r="M11" s="19">
        <v>75</v>
      </c>
      <c r="N11" s="20">
        <f aca="true" t="shared" si="0" ref="N11:O22">J11+L11</f>
        <v>3993</v>
      </c>
      <c r="O11" s="20">
        <f t="shared" si="0"/>
        <v>4196</v>
      </c>
      <c r="P11" s="19">
        <v>230</v>
      </c>
      <c r="Q11" s="19">
        <v>64</v>
      </c>
      <c r="R11" s="19">
        <v>2</v>
      </c>
      <c r="S11" s="19">
        <v>1</v>
      </c>
      <c r="T11" s="19">
        <v>209</v>
      </c>
      <c r="U11" s="19">
        <v>209</v>
      </c>
      <c r="V11" s="19">
        <v>186</v>
      </c>
      <c r="W11" s="19">
        <v>262</v>
      </c>
      <c r="X11" s="19">
        <v>48</v>
      </c>
      <c r="Y11" s="19">
        <v>33</v>
      </c>
      <c r="Z11" s="19">
        <v>356</v>
      </c>
      <c r="AA11" s="19">
        <v>247</v>
      </c>
      <c r="AB11" s="19">
        <v>3</v>
      </c>
      <c r="AC11" s="19">
        <v>3</v>
      </c>
      <c r="AD11" s="20">
        <f>N11+P11+R11+T11+V11+X11+AB11+Z11</f>
        <v>5027</v>
      </c>
      <c r="AE11" s="20">
        <f>O11+Q11+S11+U11+W11+Y11+AC11+AA11</f>
        <v>5015</v>
      </c>
      <c r="AF11" s="20">
        <f>H11+AD11</f>
        <v>19320</v>
      </c>
      <c r="AG11" s="20">
        <f aca="true" t="shared" si="1" ref="AF11:AG22">I11+AE11</f>
        <v>15275</v>
      </c>
      <c r="AI11" s="21" t="s">
        <v>32</v>
      </c>
      <c r="AJ11" s="19">
        <f>B11+J11+P11+R11+T11+V11+X11+AB11+Z11</f>
        <v>18774</v>
      </c>
      <c r="AK11" s="19">
        <f>C11+K11+Q11+S11+U11+W11+Y11++AC11+AA11</f>
        <v>14910</v>
      </c>
      <c r="AL11" s="20">
        <f>AJ11+AK11</f>
        <v>33684</v>
      </c>
      <c r="AM11" s="20">
        <f aca="true" t="shared" si="2" ref="AM11:AM22">AK11*2+AJ11</f>
        <v>48594</v>
      </c>
      <c r="AN11" s="19">
        <f aca="true" t="shared" si="3" ref="AN11:AO22">D11+L11</f>
        <v>546</v>
      </c>
      <c r="AO11" s="19">
        <f t="shared" si="3"/>
        <v>365</v>
      </c>
      <c r="AP11" s="20">
        <f aca="true" t="shared" si="4" ref="AP11:AP22">AN11+AO11</f>
        <v>911</v>
      </c>
      <c r="AQ11" s="22">
        <f aca="true" t="shared" si="5" ref="AQ11:AQ22">AO11*2+AN11</f>
        <v>1276</v>
      </c>
      <c r="AR11" s="12"/>
      <c r="AS11" s="23" t="s">
        <v>32</v>
      </c>
      <c r="AT11" s="19">
        <f aca="true" t="shared" si="6" ref="AT11:AU22">AD11-L11</f>
        <v>4841</v>
      </c>
      <c r="AU11" s="19">
        <f t="shared" si="6"/>
        <v>4940</v>
      </c>
      <c r="AV11" s="20">
        <f>AT11+AU11</f>
        <v>9781</v>
      </c>
      <c r="AW11" s="20">
        <f aca="true" t="shared" si="7" ref="AW11:AW22">AU11*2+AT11</f>
        <v>14721</v>
      </c>
      <c r="AX11" s="19">
        <f aca="true" t="shared" si="8" ref="AX11:AY22">L11</f>
        <v>186</v>
      </c>
      <c r="AY11" s="19">
        <f t="shared" si="8"/>
        <v>75</v>
      </c>
      <c r="AZ11" s="20">
        <f aca="true" t="shared" si="9" ref="AZ11:AZ22">AX11+AY11</f>
        <v>261</v>
      </c>
      <c r="BA11" s="20">
        <f aca="true" t="shared" si="10" ref="BA11:BA22">AY11*2+AX11</f>
        <v>336</v>
      </c>
      <c r="BC11" s="23" t="s">
        <v>32</v>
      </c>
      <c r="BD11" s="20">
        <f aca="true" t="shared" si="11" ref="BD11:BD22">I11*2+H11</f>
        <v>34813</v>
      </c>
      <c r="BE11" s="20">
        <f aca="true" t="shared" si="12" ref="BE11:BE22">I30*2+H30</f>
        <v>7037</v>
      </c>
    </row>
    <row r="12" spans="1:57" ht="12.75">
      <c r="A12" s="18" t="s">
        <v>33</v>
      </c>
      <c r="B12" s="19">
        <v>11299</v>
      </c>
      <c r="C12" s="19">
        <v>7691</v>
      </c>
      <c r="D12" s="19">
        <v>252</v>
      </c>
      <c r="E12" s="19">
        <v>269</v>
      </c>
      <c r="F12" s="19">
        <v>0</v>
      </c>
      <c r="G12" s="19">
        <v>0</v>
      </c>
      <c r="H12" s="20">
        <f aca="true" t="shared" si="13" ref="H12:I22">B12+D12+F12</f>
        <v>11551</v>
      </c>
      <c r="I12" s="20">
        <f t="shared" si="13"/>
        <v>7960</v>
      </c>
      <c r="J12" s="19">
        <v>3137</v>
      </c>
      <c r="K12" s="19">
        <v>3242</v>
      </c>
      <c r="L12" s="19">
        <v>278</v>
      </c>
      <c r="M12" s="19">
        <v>79</v>
      </c>
      <c r="N12" s="20">
        <f t="shared" si="0"/>
        <v>3415</v>
      </c>
      <c r="O12" s="20">
        <f t="shared" si="0"/>
        <v>3321</v>
      </c>
      <c r="P12" s="19">
        <v>361</v>
      </c>
      <c r="Q12" s="19">
        <v>83</v>
      </c>
      <c r="R12" s="19">
        <v>0</v>
      </c>
      <c r="S12" s="19">
        <v>1</v>
      </c>
      <c r="T12" s="19">
        <v>166</v>
      </c>
      <c r="U12" s="19">
        <v>255</v>
      </c>
      <c r="V12" s="19">
        <v>112</v>
      </c>
      <c r="W12" s="19">
        <v>173</v>
      </c>
      <c r="X12" s="19">
        <v>38</v>
      </c>
      <c r="Y12" s="19">
        <v>51</v>
      </c>
      <c r="Z12" s="19">
        <v>473</v>
      </c>
      <c r="AA12" s="19">
        <v>265</v>
      </c>
      <c r="AB12" s="19">
        <v>15</v>
      </c>
      <c r="AC12" s="19">
        <v>2</v>
      </c>
      <c r="AD12" s="20">
        <f aca="true" t="shared" si="14" ref="AD12:AE22">N12+P12+R12+T12+V12+X12+AB12+Z12</f>
        <v>4580</v>
      </c>
      <c r="AE12" s="20">
        <f t="shared" si="14"/>
        <v>4151</v>
      </c>
      <c r="AF12" s="20">
        <f t="shared" si="1"/>
        <v>16131</v>
      </c>
      <c r="AG12" s="20">
        <f t="shared" si="1"/>
        <v>12111</v>
      </c>
      <c r="AI12" s="21" t="s">
        <v>33</v>
      </c>
      <c r="AJ12" s="19">
        <f aca="true" t="shared" si="15" ref="AJ12:AJ22">B12+J12+P12+R12+T12+V12+X12+AB12+Z12</f>
        <v>15601</v>
      </c>
      <c r="AK12" s="19">
        <f aca="true" t="shared" si="16" ref="AK12:AK22">C12+K12+Q12+S12+U12+W12+Y12++AC12+AA12</f>
        <v>11763</v>
      </c>
      <c r="AL12" s="20">
        <f aca="true" t="shared" si="17" ref="AL12:AL22">AJ12+AK12</f>
        <v>27364</v>
      </c>
      <c r="AM12" s="20">
        <f t="shared" si="2"/>
        <v>39127</v>
      </c>
      <c r="AN12" s="19">
        <f t="shared" si="3"/>
        <v>530</v>
      </c>
      <c r="AO12" s="19">
        <f t="shared" si="3"/>
        <v>348</v>
      </c>
      <c r="AP12" s="20">
        <f t="shared" si="4"/>
        <v>878</v>
      </c>
      <c r="AQ12" s="22">
        <f t="shared" si="5"/>
        <v>1226</v>
      </c>
      <c r="AR12" s="12"/>
      <c r="AS12" s="23" t="s">
        <v>33</v>
      </c>
      <c r="AT12" s="19">
        <f t="shared" si="6"/>
        <v>4302</v>
      </c>
      <c r="AU12" s="19">
        <f t="shared" si="6"/>
        <v>4072</v>
      </c>
      <c r="AV12" s="20">
        <f aca="true" t="shared" si="18" ref="AV12:AV22">AT12+AU12</f>
        <v>8374</v>
      </c>
      <c r="AW12" s="20">
        <f t="shared" si="7"/>
        <v>12446</v>
      </c>
      <c r="AX12" s="19">
        <f t="shared" si="8"/>
        <v>278</v>
      </c>
      <c r="AY12" s="19">
        <f t="shared" si="8"/>
        <v>79</v>
      </c>
      <c r="AZ12" s="20">
        <f t="shared" si="9"/>
        <v>357</v>
      </c>
      <c r="BA12" s="20">
        <f t="shared" si="10"/>
        <v>436</v>
      </c>
      <c r="BB12" s="24"/>
      <c r="BC12" s="23" t="s">
        <v>33</v>
      </c>
      <c r="BD12" s="20">
        <f t="shared" si="11"/>
        <v>27471</v>
      </c>
      <c r="BE12" s="20">
        <f t="shared" si="12"/>
        <v>6987</v>
      </c>
    </row>
    <row r="13" spans="1:57" ht="12.75">
      <c r="A13" s="18" t="s">
        <v>34</v>
      </c>
      <c r="B13" s="19">
        <v>13454</v>
      </c>
      <c r="C13" s="19">
        <v>7600</v>
      </c>
      <c r="D13" s="19">
        <v>223</v>
      </c>
      <c r="E13" s="19">
        <v>187</v>
      </c>
      <c r="F13" s="19">
        <v>0</v>
      </c>
      <c r="G13" s="19">
        <v>0</v>
      </c>
      <c r="H13" s="20">
        <f t="shared" si="13"/>
        <v>13677</v>
      </c>
      <c r="I13" s="20">
        <f t="shared" si="13"/>
        <v>7787</v>
      </c>
      <c r="J13" s="19">
        <v>3921</v>
      </c>
      <c r="K13" s="19">
        <v>3104</v>
      </c>
      <c r="L13" s="19">
        <v>446</v>
      </c>
      <c r="M13" s="19">
        <v>51</v>
      </c>
      <c r="N13" s="20">
        <f t="shared" si="0"/>
        <v>4367</v>
      </c>
      <c r="O13" s="20">
        <f t="shared" si="0"/>
        <v>3155</v>
      </c>
      <c r="P13" s="19">
        <v>218</v>
      </c>
      <c r="Q13" s="19">
        <v>42</v>
      </c>
      <c r="R13" s="19">
        <v>0</v>
      </c>
      <c r="S13" s="19">
        <v>0</v>
      </c>
      <c r="T13" s="19">
        <v>187</v>
      </c>
      <c r="U13" s="19">
        <v>190</v>
      </c>
      <c r="V13" s="19">
        <v>169</v>
      </c>
      <c r="W13" s="19">
        <v>220</v>
      </c>
      <c r="X13" s="19">
        <v>103</v>
      </c>
      <c r="Y13" s="19">
        <v>47</v>
      </c>
      <c r="Z13" s="19">
        <v>357</v>
      </c>
      <c r="AA13" s="19">
        <v>221</v>
      </c>
      <c r="AB13" s="19">
        <v>78</v>
      </c>
      <c r="AC13" s="19">
        <v>1</v>
      </c>
      <c r="AD13" s="20">
        <f t="shared" si="14"/>
        <v>5479</v>
      </c>
      <c r="AE13" s="20">
        <f t="shared" si="14"/>
        <v>3876</v>
      </c>
      <c r="AF13" s="20">
        <f t="shared" si="1"/>
        <v>19156</v>
      </c>
      <c r="AG13" s="20">
        <f t="shared" si="1"/>
        <v>11663</v>
      </c>
      <c r="AI13" s="21" t="s">
        <v>34</v>
      </c>
      <c r="AJ13" s="19">
        <f t="shared" si="15"/>
        <v>18487</v>
      </c>
      <c r="AK13" s="19">
        <f t="shared" si="16"/>
        <v>11425</v>
      </c>
      <c r="AL13" s="20">
        <f t="shared" si="17"/>
        <v>29912</v>
      </c>
      <c r="AM13" s="20">
        <f t="shared" si="2"/>
        <v>41337</v>
      </c>
      <c r="AN13" s="19">
        <f t="shared" si="3"/>
        <v>669</v>
      </c>
      <c r="AO13" s="19">
        <f t="shared" si="3"/>
        <v>238</v>
      </c>
      <c r="AP13" s="20">
        <f t="shared" si="4"/>
        <v>907</v>
      </c>
      <c r="AQ13" s="22">
        <f t="shared" si="5"/>
        <v>1145</v>
      </c>
      <c r="AR13" s="12"/>
      <c r="AS13" s="23" t="s">
        <v>34</v>
      </c>
      <c r="AT13" s="19">
        <f t="shared" si="6"/>
        <v>5033</v>
      </c>
      <c r="AU13" s="19">
        <f t="shared" si="6"/>
        <v>3825</v>
      </c>
      <c r="AV13" s="20">
        <f t="shared" si="18"/>
        <v>8858</v>
      </c>
      <c r="AW13" s="20">
        <f t="shared" si="7"/>
        <v>12683</v>
      </c>
      <c r="AX13" s="19">
        <f t="shared" si="8"/>
        <v>446</v>
      </c>
      <c r="AY13" s="19">
        <f t="shared" si="8"/>
        <v>51</v>
      </c>
      <c r="AZ13" s="20">
        <f t="shared" si="9"/>
        <v>497</v>
      </c>
      <c r="BA13" s="20">
        <f t="shared" si="10"/>
        <v>548</v>
      </c>
      <c r="BB13" s="24"/>
      <c r="BC13" s="23" t="s">
        <v>34</v>
      </c>
      <c r="BD13" s="20">
        <f t="shared" si="11"/>
        <v>29251</v>
      </c>
      <c r="BE13" s="20">
        <f t="shared" si="12"/>
        <v>7295</v>
      </c>
    </row>
    <row r="14" spans="1:57" ht="12.75">
      <c r="A14" s="18" t="s">
        <v>35</v>
      </c>
      <c r="B14" s="19">
        <v>12517</v>
      </c>
      <c r="C14" s="19">
        <v>8586</v>
      </c>
      <c r="D14" s="19">
        <v>264</v>
      </c>
      <c r="E14" s="19">
        <v>229</v>
      </c>
      <c r="F14" s="19">
        <v>0</v>
      </c>
      <c r="G14" s="19">
        <v>0</v>
      </c>
      <c r="H14" s="20">
        <f t="shared" si="13"/>
        <v>12781</v>
      </c>
      <c r="I14" s="20">
        <f t="shared" si="13"/>
        <v>8815</v>
      </c>
      <c r="J14" s="19">
        <v>4080</v>
      </c>
      <c r="K14" s="19">
        <v>3618</v>
      </c>
      <c r="L14" s="19">
        <v>343</v>
      </c>
      <c r="M14" s="19">
        <v>65</v>
      </c>
      <c r="N14" s="20">
        <f t="shared" si="0"/>
        <v>4423</v>
      </c>
      <c r="O14" s="20">
        <f t="shared" si="0"/>
        <v>3683</v>
      </c>
      <c r="P14" s="19">
        <v>143</v>
      </c>
      <c r="Q14" s="19">
        <v>102</v>
      </c>
      <c r="R14" s="19">
        <v>0</v>
      </c>
      <c r="S14" s="19">
        <v>0</v>
      </c>
      <c r="T14" s="19">
        <v>276</v>
      </c>
      <c r="U14" s="19">
        <v>221</v>
      </c>
      <c r="V14" s="19">
        <v>135</v>
      </c>
      <c r="W14" s="19">
        <v>246</v>
      </c>
      <c r="X14" s="19">
        <v>110</v>
      </c>
      <c r="Y14" s="19">
        <v>25</v>
      </c>
      <c r="Z14" s="19">
        <v>311</v>
      </c>
      <c r="AA14" s="19">
        <v>269</v>
      </c>
      <c r="AB14" s="19">
        <v>86</v>
      </c>
      <c r="AC14" s="19">
        <v>2</v>
      </c>
      <c r="AD14" s="20">
        <f t="shared" si="14"/>
        <v>5484</v>
      </c>
      <c r="AE14" s="20">
        <f t="shared" si="14"/>
        <v>4548</v>
      </c>
      <c r="AF14" s="20">
        <f t="shared" si="1"/>
        <v>18265</v>
      </c>
      <c r="AG14" s="20">
        <f t="shared" si="1"/>
        <v>13363</v>
      </c>
      <c r="AI14" s="21" t="s">
        <v>35</v>
      </c>
      <c r="AJ14" s="19">
        <f t="shared" si="15"/>
        <v>17658</v>
      </c>
      <c r="AK14" s="19">
        <f t="shared" si="16"/>
        <v>13069</v>
      </c>
      <c r="AL14" s="20">
        <f t="shared" si="17"/>
        <v>30727</v>
      </c>
      <c r="AM14" s="20">
        <f t="shared" si="2"/>
        <v>43796</v>
      </c>
      <c r="AN14" s="19">
        <f t="shared" si="3"/>
        <v>607</v>
      </c>
      <c r="AO14" s="19">
        <f t="shared" si="3"/>
        <v>294</v>
      </c>
      <c r="AP14" s="20">
        <f t="shared" si="4"/>
        <v>901</v>
      </c>
      <c r="AQ14" s="22">
        <f t="shared" si="5"/>
        <v>1195</v>
      </c>
      <c r="AR14" s="12"/>
      <c r="AS14" s="23" t="s">
        <v>35</v>
      </c>
      <c r="AT14" s="19">
        <f t="shared" si="6"/>
        <v>5141</v>
      </c>
      <c r="AU14" s="19">
        <f t="shared" si="6"/>
        <v>4483</v>
      </c>
      <c r="AV14" s="20">
        <f t="shared" si="18"/>
        <v>9624</v>
      </c>
      <c r="AW14" s="20">
        <f t="shared" si="7"/>
        <v>14107</v>
      </c>
      <c r="AX14" s="19">
        <f t="shared" si="8"/>
        <v>343</v>
      </c>
      <c r="AY14" s="19">
        <f t="shared" si="8"/>
        <v>65</v>
      </c>
      <c r="AZ14" s="20">
        <f t="shared" si="9"/>
        <v>408</v>
      </c>
      <c r="BA14" s="20">
        <f t="shared" si="10"/>
        <v>473</v>
      </c>
      <c r="BB14" s="24"/>
      <c r="BC14" s="23" t="s">
        <v>35</v>
      </c>
      <c r="BD14" s="20">
        <f t="shared" si="11"/>
        <v>30411</v>
      </c>
      <c r="BE14" s="20">
        <f t="shared" si="12"/>
        <v>6746</v>
      </c>
    </row>
    <row r="15" spans="1:57" ht="12.75">
      <c r="A15" s="18" t="s">
        <v>36</v>
      </c>
      <c r="B15" s="19">
        <v>12212</v>
      </c>
      <c r="C15" s="19">
        <v>9074</v>
      </c>
      <c r="D15" s="19">
        <v>250</v>
      </c>
      <c r="E15" s="19">
        <v>197</v>
      </c>
      <c r="F15" s="19">
        <v>0</v>
      </c>
      <c r="G15" s="19">
        <v>0</v>
      </c>
      <c r="H15" s="20">
        <f t="shared" si="13"/>
        <v>12462</v>
      </c>
      <c r="I15" s="20">
        <f t="shared" si="13"/>
        <v>9271</v>
      </c>
      <c r="J15" s="19">
        <v>4182</v>
      </c>
      <c r="K15" s="19">
        <v>4247</v>
      </c>
      <c r="L15" s="19">
        <v>281</v>
      </c>
      <c r="M15" s="19">
        <v>64</v>
      </c>
      <c r="N15" s="20">
        <f t="shared" si="0"/>
        <v>4463</v>
      </c>
      <c r="O15" s="20">
        <f t="shared" si="0"/>
        <v>4311</v>
      </c>
      <c r="P15" s="19">
        <v>237</v>
      </c>
      <c r="Q15" s="19">
        <v>71</v>
      </c>
      <c r="R15" s="19">
        <v>0</v>
      </c>
      <c r="S15" s="19">
        <v>0</v>
      </c>
      <c r="T15" s="19">
        <v>210</v>
      </c>
      <c r="U15" s="19">
        <v>254</v>
      </c>
      <c r="V15" s="19">
        <v>156</v>
      </c>
      <c r="W15" s="19">
        <v>319</v>
      </c>
      <c r="X15" s="19">
        <v>73</v>
      </c>
      <c r="Y15" s="19">
        <v>41</v>
      </c>
      <c r="Z15" s="19">
        <v>370</v>
      </c>
      <c r="AA15" s="19">
        <v>273</v>
      </c>
      <c r="AB15" s="19">
        <v>30</v>
      </c>
      <c r="AC15" s="19">
        <v>12</v>
      </c>
      <c r="AD15" s="20">
        <f t="shared" si="14"/>
        <v>5539</v>
      </c>
      <c r="AE15" s="20">
        <f t="shared" si="14"/>
        <v>5281</v>
      </c>
      <c r="AF15" s="20">
        <f t="shared" si="1"/>
        <v>18001</v>
      </c>
      <c r="AG15" s="20">
        <f t="shared" si="1"/>
        <v>14552</v>
      </c>
      <c r="AI15" s="21" t="s">
        <v>36</v>
      </c>
      <c r="AJ15" s="19">
        <f t="shared" si="15"/>
        <v>17470</v>
      </c>
      <c r="AK15" s="19">
        <f t="shared" si="16"/>
        <v>14291</v>
      </c>
      <c r="AL15" s="20">
        <f t="shared" si="17"/>
        <v>31761</v>
      </c>
      <c r="AM15" s="20">
        <f t="shared" si="2"/>
        <v>46052</v>
      </c>
      <c r="AN15" s="19">
        <f t="shared" si="3"/>
        <v>531</v>
      </c>
      <c r="AO15" s="19">
        <f t="shared" si="3"/>
        <v>261</v>
      </c>
      <c r="AP15" s="20">
        <f t="shared" si="4"/>
        <v>792</v>
      </c>
      <c r="AQ15" s="22">
        <f t="shared" si="5"/>
        <v>1053</v>
      </c>
      <c r="AR15" s="12"/>
      <c r="AS15" s="23" t="s">
        <v>36</v>
      </c>
      <c r="AT15" s="19">
        <f t="shared" si="6"/>
        <v>5258</v>
      </c>
      <c r="AU15" s="19">
        <f t="shared" si="6"/>
        <v>5217</v>
      </c>
      <c r="AV15" s="20">
        <f t="shared" si="18"/>
        <v>10475</v>
      </c>
      <c r="AW15" s="20">
        <f t="shared" si="7"/>
        <v>15692</v>
      </c>
      <c r="AX15" s="19">
        <f t="shared" si="8"/>
        <v>281</v>
      </c>
      <c r="AY15" s="19">
        <f t="shared" si="8"/>
        <v>64</v>
      </c>
      <c r="AZ15" s="20">
        <f t="shared" si="9"/>
        <v>345</v>
      </c>
      <c r="BA15" s="20">
        <f t="shared" si="10"/>
        <v>409</v>
      </c>
      <c r="BB15" s="24"/>
      <c r="BC15" s="23" t="s">
        <v>36</v>
      </c>
      <c r="BD15" s="20">
        <f t="shared" si="11"/>
        <v>31004</v>
      </c>
      <c r="BE15" s="20">
        <f t="shared" si="12"/>
        <v>8131</v>
      </c>
    </row>
    <row r="16" spans="1:57" ht="12.75">
      <c r="A16" s="18" t="s">
        <v>37</v>
      </c>
      <c r="B16" s="19">
        <v>13253</v>
      </c>
      <c r="C16" s="19">
        <v>8427</v>
      </c>
      <c r="D16" s="19">
        <v>621</v>
      </c>
      <c r="E16" s="19">
        <v>228</v>
      </c>
      <c r="F16" s="19">
        <v>0</v>
      </c>
      <c r="G16" s="19">
        <v>0</v>
      </c>
      <c r="H16" s="20">
        <f t="shared" si="13"/>
        <v>13874</v>
      </c>
      <c r="I16" s="20">
        <f t="shared" si="13"/>
        <v>8655</v>
      </c>
      <c r="J16" s="19">
        <v>3297</v>
      </c>
      <c r="K16" s="19">
        <v>3731</v>
      </c>
      <c r="L16" s="19">
        <v>345</v>
      </c>
      <c r="M16" s="19">
        <v>68</v>
      </c>
      <c r="N16" s="20">
        <f t="shared" si="0"/>
        <v>3642</v>
      </c>
      <c r="O16" s="20">
        <f t="shared" si="0"/>
        <v>3799</v>
      </c>
      <c r="P16" s="19">
        <v>225</v>
      </c>
      <c r="Q16" s="19">
        <v>75</v>
      </c>
      <c r="R16" s="19">
        <v>1</v>
      </c>
      <c r="S16" s="19">
        <v>0</v>
      </c>
      <c r="T16" s="19">
        <v>150</v>
      </c>
      <c r="U16" s="19">
        <v>235</v>
      </c>
      <c r="V16" s="19">
        <v>135</v>
      </c>
      <c r="W16" s="19">
        <v>246</v>
      </c>
      <c r="X16" s="19">
        <v>38</v>
      </c>
      <c r="Y16" s="19">
        <v>48</v>
      </c>
      <c r="Z16" s="19">
        <v>456</v>
      </c>
      <c r="AA16" s="19">
        <v>290</v>
      </c>
      <c r="AB16" s="19">
        <v>68</v>
      </c>
      <c r="AC16" s="19">
        <v>1</v>
      </c>
      <c r="AD16" s="20">
        <f t="shared" si="14"/>
        <v>4715</v>
      </c>
      <c r="AE16" s="20">
        <f t="shared" si="14"/>
        <v>4694</v>
      </c>
      <c r="AF16" s="20">
        <f t="shared" si="1"/>
        <v>18589</v>
      </c>
      <c r="AG16" s="20">
        <f t="shared" si="1"/>
        <v>13349</v>
      </c>
      <c r="AI16" s="21" t="s">
        <v>37</v>
      </c>
      <c r="AJ16" s="19">
        <f t="shared" si="15"/>
        <v>17623</v>
      </c>
      <c r="AK16" s="19">
        <f t="shared" si="16"/>
        <v>13053</v>
      </c>
      <c r="AL16" s="20">
        <f t="shared" si="17"/>
        <v>30676</v>
      </c>
      <c r="AM16" s="20">
        <f t="shared" si="2"/>
        <v>43729</v>
      </c>
      <c r="AN16" s="19">
        <f t="shared" si="3"/>
        <v>966</v>
      </c>
      <c r="AO16" s="19">
        <f t="shared" si="3"/>
        <v>296</v>
      </c>
      <c r="AP16" s="20">
        <f t="shared" si="4"/>
        <v>1262</v>
      </c>
      <c r="AQ16" s="22">
        <f t="shared" si="5"/>
        <v>1558</v>
      </c>
      <c r="AR16" s="12"/>
      <c r="AS16" s="23" t="s">
        <v>37</v>
      </c>
      <c r="AT16" s="19">
        <f t="shared" si="6"/>
        <v>4370</v>
      </c>
      <c r="AU16" s="19">
        <f t="shared" si="6"/>
        <v>4626</v>
      </c>
      <c r="AV16" s="20">
        <f t="shared" si="18"/>
        <v>8996</v>
      </c>
      <c r="AW16" s="20">
        <f t="shared" si="7"/>
        <v>13622</v>
      </c>
      <c r="AX16" s="19">
        <f t="shared" si="8"/>
        <v>345</v>
      </c>
      <c r="AY16" s="19">
        <f t="shared" si="8"/>
        <v>68</v>
      </c>
      <c r="AZ16" s="20">
        <f t="shared" si="9"/>
        <v>413</v>
      </c>
      <c r="BA16" s="20">
        <f t="shared" si="10"/>
        <v>481</v>
      </c>
      <c r="BB16" s="24"/>
      <c r="BC16" s="23" t="s">
        <v>37</v>
      </c>
      <c r="BD16" s="20">
        <f t="shared" si="11"/>
        <v>31184</v>
      </c>
      <c r="BE16" s="20">
        <f t="shared" si="12"/>
        <v>8596</v>
      </c>
    </row>
    <row r="17" spans="1:57" ht="12.75">
      <c r="A17" s="18" t="s">
        <v>38</v>
      </c>
      <c r="B17" s="19">
        <v>15076</v>
      </c>
      <c r="C17" s="19">
        <v>7859</v>
      </c>
      <c r="D17" s="19">
        <v>671</v>
      </c>
      <c r="E17" s="19">
        <v>266</v>
      </c>
      <c r="F17" s="19">
        <v>0</v>
      </c>
      <c r="G17" s="19">
        <v>0</v>
      </c>
      <c r="H17" s="20">
        <f t="shared" si="13"/>
        <v>15747</v>
      </c>
      <c r="I17" s="20">
        <f t="shared" si="13"/>
        <v>8125</v>
      </c>
      <c r="J17" s="19">
        <v>4190</v>
      </c>
      <c r="K17" s="19">
        <v>3774</v>
      </c>
      <c r="L17" s="19">
        <v>298</v>
      </c>
      <c r="M17" s="19">
        <v>93</v>
      </c>
      <c r="N17" s="20">
        <f t="shared" si="0"/>
        <v>4488</v>
      </c>
      <c r="O17" s="20">
        <f t="shared" si="0"/>
        <v>3867</v>
      </c>
      <c r="P17" s="19">
        <v>216</v>
      </c>
      <c r="Q17" s="19">
        <v>62</v>
      </c>
      <c r="R17" s="19">
        <v>2</v>
      </c>
      <c r="S17" s="19">
        <v>2</v>
      </c>
      <c r="T17" s="19">
        <v>179</v>
      </c>
      <c r="U17" s="19">
        <v>241</v>
      </c>
      <c r="V17" s="19">
        <v>149</v>
      </c>
      <c r="W17" s="19">
        <v>266</v>
      </c>
      <c r="X17" s="19">
        <v>35</v>
      </c>
      <c r="Y17" s="19">
        <v>54</v>
      </c>
      <c r="Z17" s="19">
        <v>394</v>
      </c>
      <c r="AA17" s="19">
        <v>273</v>
      </c>
      <c r="AB17" s="19">
        <v>38</v>
      </c>
      <c r="AC17" s="19">
        <v>2</v>
      </c>
      <c r="AD17" s="20">
        <f t="shared" si="14"/>
        <v>5501</v>
      </c>
      <c r="AE17" s="20">
        <f t="shared" si="14"/>
        <v>4767</v>
      </c>
      <c r="AF17" s="20">
        <f t="shared" si="1"/>
        <v>21248</v>
      </c>
      <c r="AG17" s="20">
        <f t="shared" si="1"/>
        <v>12892</v>
      </c>
      <c r="AI17" s="21" t="s">
        <v>38</v>
      </c>
      <c r="AJ17" s="19">
        <f t="shared" si="15"/>
        <v>20279</v>
      </c>
      <c r="AK17" s="19">
        <f t="shared" si="16"/>
        <v>12533</v>
      </c>
      <c r="AL17" s="20">
        <f t="shared" si="17"/>
        <v>32812</v>
      </c>
      <c r="AM17" s="20">
        <f t="shared" si="2"/>
        <v>45345</v>
      </c>
      <c r="AN17" s="19">
        <f t="shared" si="3"/>
        <v>969</v>
      </c>
      <c r="AO17" s="19">
        <f t="shared" si="3"/>
        <v>359</v>
      </c>
      <c r="AP17" s="20">
        <f t="shared" si="4"/>
        <v>1328</v>
      </c>
      <c r="AQ17" s="22">
        <f t="shared" si="5"/>
        <v>1687</v>
      </c>
      <c r="AR17" s="12"/>
      <c r="AS17" s="23" t="s">
        <v>38</v>
      </c>
      <c r="AT17" s="19">
        <f t="shared" si="6"/>
        <v>5203</v>
      </c>
      <c r="AU17" s="19">
        <f t="shared" si="6"/>
        <v>4674</v>
      </c>
      <c r="AV17" s="20">
        <f t="shared" si="18"/>
        <v>9877</v>
      </c>
      <c r="AW17" s="20">
        <f t="shared" si="7"/>
        <v>14551</v>
      </c>
      <c r="AX17" s="19">
        <f t="shared" si="8"/>
        <v>298</v>
      </c>
      <c r="AY17" s="19">
        <f t="shared" si="8"/>
        <v>93</v>
      </c>
      <c r="AZ17" s="20">
        <f t="shared" si="9"/>
        <v>391</v>
      </c>
      <c r="BA17" s="20">
        <f t="shared" si="10"/>
        <v>484</v>
      </c>
      <c r="BB17" s="24"/>
      <c r="BC17" s="23" t="s">
        <v>38</v>
      </c>
      <c r="BD17" s="20">
        <f t="shared" si="11"/>
        <v>31997</v>
      </c>
      <c r="BE17" s="20">
        <f t="shared" si="12"/>
        <v>8639</v>
      </c>
    </row>
    <row r="18" spans="1:57" ht="12.75">
      <c r="A18" s="18" t="s">
        <v>39</v>
      </c>
      <c r="B18" s="19">
        <v>15926</v>
      </c>
      <c r="C18" s="19">
        <v>8180</v>
      </c>
      <c r="D18" s="19">
        <v>201</v>
      </c>
      <c r="E18" s="19">
        <v>288</v>
      </c>
      <c r="F18" s="19">
        <v>0</v>
      </c>
      <c r="G18" s="19">
        <v>0</v>
      </c>
      <c r="H18" s="20">
        <f t="shared" si="13"/>
        <v>16127</v>
      </c>
      <c r="I18" s="20">
        <f t="shared" si="13"/>
        <v>8468</v>
      </c>
      <c r="J18" s="19">
        <v>3902</v>
      </c>
      <c r="K18" s="19">
        <v>3555</v>
      </c>
      <c r="L18" s="19">
        <v>88</v>
      </c>
      <c r="M18" s="19">
        <v>16</v>
      </c>
      <c r="N18" s="20">
        <f t="shared" si="0"/>
        <v>3990</v>
      </c>
      <c r="O18" s="20">
        <f t="shared" si="0"/>
        <v>3571</v>
      </c>
      <c r="P18" s="19">
        <v>215</v>
      </c>
      <c r="Q18" s="19">
        <v>51</v>
      </c>
      <c r="R18" s="19">
        <v>19</v>
      </c>
      <c r="S18" s="19">
        <v>8</v>
      </c>
      <c r="T18" s="19">
        <v>184</v>
      </c>
      <c r="U18" s="19">
        <v>254</v>
      </c>
      <c r="V18" s="19">
        <v>86</v>
      </c>
      <c r="W18" s="19">
        <v>312</v>
      </c>
      <c r="X18" s="19">
        <v>38</v>
      </c>
      <c r="Y18" s="19">
        <v>43</v>
      </c>
      <c r="Z18" s="19">
        <v>394</v>
      </c>
      <c r="AA18" s="19">
        <v>359</v>
      </c>
      <c r="AB18" s="19">
        <v>111</v>
      </c>
      <c r="AC18" s="19">
        <v>0</v>
      </c>
      <c r="AD18" s="20">
        <f t="shared" si="14"/>
        <v>5037</v>
      </c>
      <c r="AE18" s="20">
        <f t="shared" si="14"/>
        <v>4598</v>
      </c>
      <c r="AF18" s="20">
        <f t="shared" si="1"/>
        <v>21164</v>
      </c>
      <c r="AG18" s="20">
        <f t="shared" si="1"/>
        <v>13066</v>
      </c>
      <c r="AI18" s="21" t="s">
        <v>39</v>
      </c>
      <c r="AJ18" s="19">
        <f t="shared" si="15"/>
        <v>20875</v>
      </c>
      <c r="AK18" s="19">
        <f t="shared" si="16"/>
        <v>12762</v>
      </c>
      <c r="AL18" s="20">
        <f t="shared" si="17"/>
        <v>33637</v>
      </c>
      <c r="AM18" s="20">
        <f t="shared" si="2"/>
        <v>46399</v>
      </c>
      <c r="AN18" s="19">
        <f t="shared" si="3"/>
        <v>289</v>
      </c>
      <c r="AO18" s="19">
        <f t="shared" si="3"/>
        <v>304</v>
      </c>
      <c r="AP18" s="20">
        <f t="shared" si="4"/>
        <v>593</v>
      </c>
      <c r="AQ18" s="22">
        <f t="shared" si="5"/>
        <v>897</v>
      </c>
      <c r="AR18" s="12"/>
      <c r="AS18" s="23" t="s">
        <v>39</v>
      </c>
      <c r="AT18" s="19">
        <f t="shared" si="6"/>
        <v>4949</v>
      </c>
      <c r="AU18" s="19">
        <f t="shared" si="6"/>
        <v>4582</v>
      </c>
      <c r="AV18" s="20">
        <f t="shared" si="18"/>
        <v>9531</v>
      </c>
      <c r="AW18" s="20">
        <f t="shared" si="7"/>
        <v>14113</v>
      </c>
      <c r="AX18" s="19">
        <f t="shared" si="8"/>
        <v>88</v>
      </c>
      <c r="AY18" s="19">
        <f t="shared" si="8"/>
        <v>16</v>
      </c>
      <c r="AZ18" s="20">
        <f t="shared" si="9"/>
        <v>104</v>
      </c>
      <c r="BA18" s="20">
        <f t="shared" si="10"/>
        <v>120</v>
      </c>
      <c r="BB18" s="24"/>
      <c r="BC18" s="23" t="s">
        <v>39</v>
      </c>
      <c r="BD18" s="20">
        <f t="shared" si="11"/>
        <v>33063</v>
      </c>
      <c r="BE18" s="20">
        <f>I37*2+H37</f>
        <v>7169</v>
      </c>
    </row>
    <row r="19" spans="1:57" ht="12.75">
      <c r="A19" s="23" t="s">
        <v>40</v>
      </c>
      <c r="B19" s="19">
        <v>14739</v>
      </c>
      <c r="C19" s="19">
        <v>9624</v>
      </c>
      <c r="D19" s="19">
        <v>244</v>
      </c>
      <c r="E19" s="19">
        <v>265</v>
      </c>
      <c r="F19" s="19">
        <v>0</v>
      </c>
      <c r="G19" s="19">
        <v>0</v>
      </c>
      <c r="H19" s="20">
        <f t="shared" si="13"/>
        <v>14983</v>
      </c>
      <c r="I19" s="20">
        <f t="shared" si="13"/>
        <v>9889</v>
      </c>
      <c r="J19" s="19">
        <v>4964</v>
      </c>
      <c r="K19" s="19">
        <v>4240</v>
      </c>
      <c r="L19" s="19">
        <v>192</v>
      </c>
      <c r="M19" s="19">
        <v>28</v>
      </c>
      <c r="N19" s="20">
        <f t="shared" si="0"/>
        <v>5156</v>
      </c>
      <c r="O19" s="20">
        <f t="shared" si="0"/>
        <v>4268</v>
      </c>
      <c r="P19" s="25">
        <v>394</v>
      </c>
      <c r="Q19" s="25">
        <v>62</v>
      </c>
      <c r="R19" s="25">
        <v>3</v>
      </c>
      <c r="S19" s="25">
        <v>5</v>
      </c>
      <c r="T19" s="25">
        <v>280</v>
      </c>
      <c r="U19" s="25">
        <v>249</v>
      </c>
      <c r="V19" s="19">
        <v>125</v>
      </c>
      <c r="W19" s="19">
        <v>285</v>
      </c>
      <c r="X19" s="19">
        <v>30</v>
      </c>
      <c r="Y19" s="19">
        <v>38</v>
      </c>
      <c r="Z19" s="19">
        <v>409</v>
      </c>
      <c r="AA19" s="19">
        <v>325</v>
      </c>
      <c r="AB19" s="19">
        <v>0</v>
      </c>
      <c r="AC19" s="19">
        <v>0</v>
      </c>
      <c r="AD19" s="20">
        <f t="shared" si="14"/>
        <v>6397</v>
      </c>
      <c r="AE19" s="20">
        <f t="shared" si="14"/>
        <v>5232</v>
      </c>
      <c r="AF19" s="20">
        <f t="shared" si="1"/>
        <v>21380</v>
      </c>
      <c r="AG19" s="20">
        <f t="shared" si="1"/>
        <v>15121</v>
      </c>
      <c r="AH19" s="3"/>
      <c r="AI19" s="21" t="s">
        <v>41</v>
      </c>
      <c r="AJ19" s="19">
        <f t="shared" si="15"/>
        <v>20944</v>
      </c>
      <c r="AK19" s="19">
        <f t="shared" si="16"/>
        <v>14828</v>
      </c>
      <c r="AL19" s="20">
        <f t="shared" si="17"/>
        <v>35772</v>
      </c>
      <c r="AM19" s="20">
        <f t="shared" si="2"/>
        <v>50600</v>
      </c>
      <c r="AN19" s="19">
        <f t="shared" si="3"/>
        <v>436</v>
      </c>
      <c r="AO19" s="19">
        <f t="shared" si="3"/>
        <v>293</v>
      </c>
      <c r="AP19" s="20">
        <f t="shared" si="4"/>
        <v>729</v>
      </c>
      <c r="AQ19" s="22">
        <f t="shared" si="5"/>
        <v>1022</v>
      </c>
      <c r="AS19" s="23" t="s">
        <v>41</v>
      </c>
      <c r="AT19" s="19">
        <f t="shared" si="6"/>
        <v>6205</v>
      </c>
      <c r="AU19" s="19">
        <f t="shared" si="6"/>
        <v>5204</v>
      </c>
      <c r="AV19" s="20">
        <f t="shared" si="18"/>
        <v>11409</v>
      </c>
      <c r="AW19" s="20">
        <f t="shared" si="7"/>
        <v>16613</v>
      </c>
      <c r="AX19" s="19">
        <f t="shared" si="8"/>
        <v>192</v>
      </c>
      <c r="AY19" s="19">
        <f t="shared" si="8"/>
        <v>28</v>
      </c>
      <c r="AZ19" s="20">
        <f t="shared" si="9"/>
        <v>220</v>
      </c>
      <c r="BA19" s="20">
        <f t="shared" si="10"/>
        <v>248</v>
      </c>
      <c r="BC19" s="23" t="s">
        <v>41</v>
      </c>
      <c r="BD19" s="20">
        <f t="shared" si="11"/>
        <v>34761</v>
      </c>
      <c r="BE19" s="20">
        <f t="shared" si="12"/>
        <v>7824</v>
      </c>
    </row>
    <row r="20" spans="1:57" ht="12.75">
      <c r="A20" s="23" t="s">
        <v>42</v>
      </c>
      <c r="B20" s="19">
        <v>11331</v>
      </c>
      <c r="C20" s="19">
        <v>8873</v>
      </c>
      <c r="D20" s="19">
        <v>316</v>
      </c>
      <c r="E20" s="19">
        <v>294</v>
      </c>
      <c r="F20" s="19">
        <v>0</v>
      </c>
      <c r="G20" s="19">
        <v>0</v>
      </c>
      <c r="H20" s="20">
        <f t="shared" si="13"/>
        <v>11647</v>
      </c>
      <c r="I20" s="20">
        <f t="shared" si="13"/>
        <v>9167</v>
      </c>
      <c r="J20" s="19">
        <v>4381</v>
      </c>
      <c r="K20" s="19">
        <v>3928</v>
      </c>
      <c r="L20" s="19">
        <v>349</v>
      </c>
      <c r="M20" s="19">
        <v>23</v>
      </c>
      <c r="N20" s="20">
        <f>J20+L20</f>
        <v>4730</v>
      </c>
      <c r="O20" s="20">
        <f>K20+M20</f>
        <v>3951</v>
      </c>
      <c r="P20" s="25">
        <v>174</v>
      </c>
      <c r="Q20" s="25">
        <v>75</v>
      </c>
      <c r="R20" s="25">
        <v>2</v>
      </c>
      <c r="S20" s="25">
        <v>0</v>
      </c>
      <c r="T20" s="25">
        <v>182</v>
      </c>
      <c r="U20" s="25">
        <v>206</v>
      </c>
      <c r="V20" s="19">
        <v>147</v>
      </c>
      <c r="W20" s="19">
        <v>292</v>
      </c>
      <c r="X20" s="19">
        <v>39</v>
      </c>
      <c r="Y20" s="19">
        <v>23</v>
      </c>
      <c r="Z20" s="19">
        <v>764</v>
      </c>
      <c r="AA20" s="19">
        <v>339</v>
      </c>
      <c r="AB20" s="19">
        <v>20</v>
      </c>
      <c r="AC20" s="19">
        <v>3</v>
      </c>
      <c r="AD20" s="20">
        <f t="shared" si="14"/>
        <v>6058</v>
      </c>
      <c r="AE20" s="20">
        <f t="shared" si="14"/>
        <v>4889</v>
      </c>
      <c r="AF20" s="20">
        <f t="shared" si="1"/>
        <v>17705</v>
      </c>
      <c r="AG20" s="20">
        <f t="shared" si="1"/>
        <v>14056</v>
      </c>
      <c r="AH20" s="3"/>
      <c r="AI20" s="21" t="s">
        <v>42</v>
      </c>
      <c r="AJ20" s="19">
        <f>B20+J20+P20+R20+T20+V20+X20+AB20+Z20</f>
        <v>17040</v>
      </c>
      <c r="AK20" s="19">
        <f>C20+K20+Q20+S20+U20+W20+Y20++AC20+AA20</f>
        <v>13739</v>
      </c>
      <c r="AL20" s="20">
        <f t="shared" si="17"/>
        <v>30779</v>
      </c>
      <c r="AM20" s="20">
        <f t="shared" si="2"/>
        <v>44518</v>
      </c>
      <c r="AN20" s="19">
        <f t="shared" si="3"/>
        <v>665</v>
      </c>
      <c r="AO20" s="19">
        <f t="shared" si="3"/>
        <v>317</v>
      </c>
      <c r="AP20" s="20">
        <f t="shared" si="4"/>
        <v>982</v>
      </c>
      <c r="AQ20" s="22">
        <f t="shared" si="5"/>
        <v>1299</v>
      </c>
      <c r="AS20" s="23" t="s">
        <v>42</v>
      </c>
      <c r="AT20" s="19">
        <f>AD20-L20</f>
        <v>5709</v>
      </c>
      <c r="AU20" s="19">
        <f>AE20-M20</f>
        <v>4866</v>
      </c>
      <c r="AV20" s="20">
        <f t="shared" si="18"/>
        <v>10575</v>
      </c>
      <c r="AW20" s="20">
        <f t="shared" si="7"/>
        <v>15441</v>
      </c>
      <c r="AX20" s="19">
        <f>L20</f>
        <v>349</v>
      </c>
      <c r="AY20" s="19">
        <f>M20</f>
        <v>23</v>
      </c>
      <c r="AZ20" s="20">
        <f t="shared" si="9"/>
        <v>372</v>
      </c>
      <c r="BA20" s="20">
        <f t="shared" si="10"/>
        <v>395</v>
      </c>
      <c r="BC20" s="23" t="s">
        <v>42</v>
      </c>
      <c r="BD20" s="20">
        <f t="shared" si="11"/>
        <v>29981</v>
      </c>
      <c r="BE20" s="20">
        <f t="shared" si="12"/>
        <v>7238</v>
      </c>
    </row>
    <row r="21" spans="1:57" ht="12.75">
      <c r="A21" s="23" t="s">
        <v>43</v>
      </c>
      <c r="B21" s="19">
        <v>10386</v>
      </c>
      <c r="C21" s="19">
        <v>8447</v>
      </c>
      <c r="D21" s="19">
        <v>219</v>
      </c>
      <c r="E21" s="19">
        <v>164</v>
      </c>
      <c r="F21" s="19">
        <v>0</v>
      </c>
      <c r="G21" s="19">
        <v>0</v>
      </c>
      <c r="H21" s="20">
        <f t="shared" si="13"/>
        <v>10605</v>
      </c>
      <c r="I21" s="20">
        <f t="shared" si="13"/>
        <v>8611</v>
      </c>
      <c r="J21" s="19">
        <v>3863</v>
      </c>
      <c r="K21" s="19">
        <v>3976</v>
      </c>
      <c r="L21" s="19">
        <v>46</v>
      </c>
      <c r="M21" s="19">
        <v>0</v>
      </c>
      <c r="N21" s="20">
        <f t="shared" si="0"/>
        <v>3909</v>
      </c>
      <c r="O21" s="20">
        <f t="shared" si="0"/>
        <v>3976</v>
      </c>
      <c r="P21" s="25">
        <v>225</v>
      </c>
      <c r="Q21" s="25">
        <v>95</v>
      </c>
      <c r="R21" s="25">
        <v>0</v>
      </c>
      <c r="S21" s="25">
        <v>6</v>
      </c>
      <c r="T21" s="25">
        <v>192</v>
      </c>
      <c r="U21" s="25">
        <v>173</v>
      </c>
      <c r="V21" s="19">
        <v>114</v>
      </c>
      <c r="W21" s="19">
        <v>229</v>
      </c>
      <c r="X21" s="19">
        <v>37</v>
      </c>
      <c r="Y21" s="19">
        <v>27</v>
      </c>
      <c r="Z21" s="19">
        <v>538</v>
      </c>
      <c r="AA21" s="19">
        <v>323</v>
      </c>
      <c r="AB21" s="19">
        <v>5</v>
      </c>
      <c r="AC21" s="19">
        <v>4</v>
      </c>
      <c r="AD21" s="20">
        <f t="shared" si="14"/>
        <v>5020</v>
      </c>
      <c r="AE21" s="20">
        <f t="shared" si="14"/>
        <v>4833</v>
      </c>
      <c r="AF21" s="20">
        <f t="shared" si="1"/>
        <v>15625</v>
      </c>
      <c r="AG21" s="20">
        <f t="shared" si="1"/>
        <v>13444</v>
      </c>
      <c r="AH21" s="3"/>
      <c r="AI21" s="21" t="s">
        <v>43</v>
      </c>
      <c r="AJ21" s="19">
        <f t="shared" si="15"/>
        <v>15360</v>
      </c>
      <c r="AK21" s="19">
        <f t="shared" si="16"/>
        <v>13280</v>
      </c>
      <c r="AL21" s="20">
        <f t="shared" si="17"/>
        <v>28640</v>
      </c>
      <c r="AM21" s="20">
        <f t="shared" si="2"/>
        <v>41920</v>
      </c>
      <c r="AN21" s="19">
        <f t="shared" si="3"/>
        <v>265</v>
      </c>
      <c r="AO21" s="19">
        <f t="shared" si="3"/>
        <v>164</v>
      </c>
      <c r="AP21" s="20">
        <f t="shared" si="4"/>
        <v>429</v>
      </c>
      <c r="AQ21" s="22">
        <f t="shared" si="5"/>
        <v>593</v>
      </c>
      <c r="AS21" s="23" t="s">
        <v>43</v>
      </c>
      <c r="AT21" s="19">
        <f t="shared" si="6"/>
        <v>4974</v>
      </c>
      <c r="AU21" s="19">
        <f t="shared" si="6"/>
        <v>4833</v>
      </c>
      <c r="AV21" s="20">
        <f t="shared" si="18"/>
        <v>9807</v>
      </c>
      <c r="AW21" s="20">
        <f t="shared" si="7"/>
        <v>14640</v>
      </c>
      <c r="AX21" s="19">
        <f t="shared" si="8"/>
        <v>46</v>
      </c>
      <c r="AY21" s="19">
        <f t="shared" si="8"/>
        <v>0</v>
      </c>
      <c r="AZ21" s="20">
        <f t="shared" si="9"/>
        <v>46</v>
      </c>
      <c r="BA21" s="20">
        <f t="shared" si="10"/>
        <v>46</v>
      </c>
      <c r="BC21" s="23" t="s">
        <v>43</v>
      </c>
      <c r="BD21" s="20">
        <f t="shared" si="11"/>
        <v>27827</v>
      </c>
      <c r="BE21" s="20">
        <f t="shared" si="12"/>
        <v>8090</v>
      </c>
    </row>
    <row r="22" spans="1:57" ht="12.75">
      <c r="A22" s="23" t="s">
        <v>44</v>
      </c>
      <c r="B22" s="19">
        <v>12222</v>
      </c>
      <c r="C22" s="19">
        <v>9239</v>
      </c>
      <c r="D22" s="19">
        <v>121</v>
      </c>
      <c r="E22" s="19">
        <v>152</v>
      </c>
      <c r="F22" s="19">
        <v>154</v>
      </c>
      <c r="G22" s="19">
        <v>135</v>
      </c>
      <c r="H22" s="20">
        <f t="shared" si="13"/>
        <v>12497</v>
      </c>
      <c r="I22" s="20">
        <f t="shared" si="13"/>
        <v>9526</v>
      </c>
      <c r="J22" s="19">
        <v>4275</v>
      </c>
      <c r="K22" s="19">
        <v>4256</v>
      </c>
      <c r="L22" s="19">
        <v>102</v>
      </c>
      <c r="M22" s="19">
        <v>13</v>
      </c>
      <c r="N22" s="20">
        <f t="shared" si="0"/>
        <v>4377</v>
      </c>
      <c r="O22" s="20">
        <f t="shared" si="0"/>
        <v>4269</v>
      </c>
      <c r="P22" s="25">
        <v>183</v>
      </c>
      <c r="Q22" s="25">
        <v>66</v>
      </c>
      <c r="R22" s="25">
        <v>1</v>
      </c>
      <c r="S22" s="25">
        <v>30</v>
      </c>
      <c r="T22" s="25">
        <v>227</v>
      </c>
      <c r="U22" s="25">
        <v>229</v>
      </c>
      <c r="V22" s="19">
        <v>109</v>
      </c>
      <c r="W22" s="19">
        <v>200</v>
      </c>
      <c r="X22" s="19">
        <v>25</v>
      </c>
      <c r="Y22" s="19">
        <v>28</v>
      </c>
      <c r="Z22" s="19">
        <v>377</v>
      </c>
      <c r="AA22" s="19">
        <v>328</v>
      </c>
      <c r="AB22" s="19">
        <v>3</v>
      </c>
      <c r="AC22" s="19">
        <v>2</v>
      </c>
      <c r="AD22" s="20">
        <f t="shared" si="14"/>
        <v>5302</v>
      </c>
      <c r="AE22" s="20">
        <f t="shared" si="14"/>
        <v>5152</v>
      </c>
      <c r="AF22" s="20">
        <f t="shared" si="1"/>
        <v>17799</v>
      </c>
      <c r="AG22" s="20">
        <f t="shared" si="1"/>
        <v>14678</v>
      </c>
      <c r="AH22" s="3"/>
      <c r="AI22" s="21" t="s">
        <v>44</v>
      </c>
      <c r="AJ22" s="19">
        <f t="shared" si="15"/>
        <v>17422</v>
      </c>
      <c r="AK22" s="19">
        <f t="shared" si="16"/>
        <v>14378</v>
      </c>
      <c r="AL22" s="20">
        <f t="shared" si="17"/>
        <v>31800</v>
      </c>
      <c r="AM22" s="20">
        <f t="shared" si="2"/>
        <v>46178</v>
      </c>
      <c r="AN22" s="19">
        <f t="shared" si="3"/>
        <v>223</v>
      </c>
      <c r="AO22" s="19">
        <f t="shared" si="3"/>
        <v>165</v>
      </c>
      <c r="AP22" s="20">
        <f t="shared" si="4"/>
        <v>388</v>
      </c>
      <c r="AQ22" s="22">
        <f t="shared" si="5"/>
        <v>553</v>
      </c>
      <c r="AS22" s="23" t="s">
        <v>44</v>
      </c>
      <c r="AT22" s="19">
        <f t="shared" si="6"/>
        <v>5200</v>
      </c>
      <c r="AU22" s="19">
        <f t="shared" si="6"/>
        <v>5139</v>
      </c>
      <c r="AV22" s="20">
        <f t="shared" si="18"/>
        <v>10339</v>
      </c>
      <c r="AW22" s="20">
        <f t="shared" si="7"/>
        <v>15478</v>
      </c>
      <c r="AX22" s="19">
        <f t="shared" si="8"/>
        <v>102</v>
      </c>
      <c r="AY22" s="19">
        <f t="shared" si="8"/>
        <v>13</v>
      </c>
      <c r="AZ22" s="20">
        <f t="shared" si="9"/>
        <v>115</v>
      </c>
      <c r="BA22" s="20">
        <f t="shared" si="10"/>
        <v>128</v>
      </c>
      <c r="BC22" s="23" t="s">
        <v>44</v>
      </c>
      <c r="BD22" s="20">
        <f t="shared" si="11"/>
        <v>31549</v>
      </c>
      <c r="BE22" s="20">
        <f t="shared" si="12"/>
        <v>8819</v>
      </c>
    </row>
    <row r="23" spans="1:57" ht="16.5" customHeight="1">
      <c r="A23" s="26" t="s">
        <v>27</v>
      </c>
      <c r="B23" s="20">
        <f aca="true" t="shared" si="19" ref="B23:AG23">SUM(B11:B22)</f>
        <v>156348</v>
      </c>
      <c r="C23" s="20">
        <f t="shared" si="19"/>
        <v>103570</v>
      </c>
      <c r="D23" s="20">
        <f t="shared" si="19"/>
        <v>3742</v>
      </c>
      <c r="E23" s="20">
        <f t="shared" si="19"/>
        <v>2829</v>
      </c>
      <c r="F23" s="20">
        <f>SUM(F11:F22)</f>
        <v>154</v>
      </c>
      <c r="G23" s="20">
        <f>SUM(G11:G22)</f>
        <v>135</v>
      </c>
      <c r="H23" s="20">
        <f t="shared" si="19"/>
        <v>160244</v>
      </c>
      <c r="I23" s="20">
        <f t="shared" si="19"/>
        <v>106534</v>
      </c>
      <c r="J23" s="20">
        <f t="shared" si="19"/>
        <v>47999</v>
      </c>
      <c r="K23" s="20">
        <f t="shared" si="19"/>
        <v>45792</v>
      </c>
      <c r="L23" s="20">
        <f t="shared" si="19"/>
        <v>2954</v>
      </c>
      <c r="M23" s="20">
        <f t="shared" si="19"/>
        <v>575</v>
      </c>
      <c r="N23" s="20">
        <f t="shared" si="19"/>
        <v>50953</v>
      </c>
      <c r="O23" s="20">
        <f t="shared" si="19"/>
        <v>46367</v>
      </c>
      <c r="P23" s="20">
        <f t="shared" si="19"/>
        <v>2821</v>
      </c>
      <c r="Q23" s="20">
        <f t="shared" si="19"/>
        <v>848</v>
      </c>
      <c r="R23" s="20">
        <f t="shared" si="19"/>
        <v>30</v>
      </c>
      <c r="S23" s="20">
        <f t="shared" si="19"/>
        <v>53</v>
      </c>
      <c r="T23" s="20">
        <f t="shared" si="19"/>
        <v>2442</v>
      </c>
      <c r="U23" s="20">
        <f t="shared" si="19"/>
        <v>2716</v>
      </c>
      <c r="V23" s="20">
        <f t="shared" si="19"/>
        <v>1623</v>
      </c>
      <c r="W23" s="20">
        <f t="shared" si="19"/>
        <v>3050</v>
      </c>
      <c r="X23" s="20">
        <f t="shared" si="19"/>
        <v>614</v>
      </c>
      <c r="Y23" s="20">
        <f t="shared" si="19"/>
        <v>458</v>
      </c>
      <c r="Z23" s="20">
        <f>SUM(Z11:Z22)</f>
        <v>5199</v>
      </c>
      <c r="AA23" s="20">
        <f>SUM(AA11:AA22)</f>
        <v>3512</v>
      </c>
      <c r="AB23" s="20">
        <f t="shared" si="19"/>
        <v>457</v>
      </c>
      <c r="AC23" s="20">
        <f t="shared" si="19"/>
        <v>32</v>
      </c>
      <c r="AD23" s="20">
        <f t="shared" si="19"/>
        <v>64139</v>
      </c>
      <c r="AE23" s="20">
        <f t="shared" si="19"/>
        <v>57036</v>
      </c>
      <c r="AF23" s="20">
        <f t="shared" si="19"/>
        <v>224383</v>
      </c>
      <c r="AG23" s="20">
        <f t="shared" si="19"/>
        <v>163570</v>
      </c>
      <c r="AH23" s="27"/>
      <c r="AI23" s="28" t="s">
        <v>27</v>
      </c>
      <c r="AJ23" s="20">
        <f aca="true" t="shared" si="20" ref="AJ23:AR23">SUM(AJ11:AJ22)</f>
        <v>217533</v>
      </c>
      <c r="AK23" s="20">
        <f t="shared" si="20"/>
        <v>160031</v>
      </c>
      <c r="AL23" s="20">
        <f t="shared" si="20"/>
        <v>377564</v>
      </c>
      <c r="AM23" s="20">
        <f t="shared" si="20"/>
        <v>537595</v>
      </c>
      <c r="AN23" s="20">
        <f t="shared" si="20"/>
        <v>6696</v>
      </c>
      <c r="AO23" s="20">
        <f t="shared" si="20"/>
        <v>3404</v>
      </c>
      <c r="AP23" s="20">
        <f t="shared" si="20"/>
        <v>10100</v>
      </c>
      <c r="AQ23" s="20">
        <f t="shared" si="20"/>
        <v>13504</v>
      </c>
      <c r="AR23" s="19">
        <f t="shared" si="20"/>
        <v>0</v>
      </c>
      <c r="AS23" s="20" t="s">
        <v>27</v>
      </c>
      <c r="AT23" s="20">
        <f aca="true" t="shared" si="21" ref="AT23:BA23">SUM(AT11:AT22)</f>
        <v>61185</v>
      </c>
      <c r="AU23" s="20">
        <f t="shared" si="21"/>
        <v>56461</v>
      </c>
      <c r="AV23" s="20">
        <f t="shared" si="21"/>
        <v>117646</v>
      </c>
      <c r="AW23" s="20">
        <f t="shared" si="21"/>
        <v>174107</v>
      </c>
      <c r="AX23" s="20">
        <f t="shared" si="21"/>
        <v>2954</v>
      </c>
      <c r="AY23" s="20">
        <f t="shared" si="21"/>
        <v>575</v>
      </c>
      <c r="AZ23" s="20">
        <f t="shared" si="21"/>
        <v>3529</v>
      </c>
      <c r="BA23" s="20">
        <f t="shared" si="21"/>
        <v>4104</v>
      </c>
      <c r="BB23" s="24"/>
      <c r="BC23" s="29" t="s">
        <v>27</v>
      </c>
      <c r="BD23" s="20">
        <f>SUM(BD11:BD22)</f>
        <v>373312</v>
      </c>
      <c r="BE23" s="20">
        <f>SUM(BE11:BE22)</f>
        <v>92571</v>
      </c>
    </row>
    <row r="24" spans="1:33" ht="15.75" customHeight="1">
      <c r="A24" s="30"/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F24" s="32"/>
      <c r="AG24" s="32"/>
    </row>
    <row r="25" spans="1:57" ht="12.75" customHeight="1">
      <c r="A25" s="42" t="s">
        <v>3</v>
      </c>
      <c r="B25" s="45" t="s">
        <v>45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  <c r="AH25" s="33"/>
      <c r="AI25" s="48" t="s">
        <v>46</v>
      </c>
      <c r="AJ25" s="48"/>
      <c r="AK25" s="48"/>
      <c r="AL25" s="48"/>
      <c r="AM25" s="48"/>
      <c r="AN25" s="48"/>
      <c r="AO25" s="48"/>
      <c r="AP25" s="48"/>
      <c r="AQ25" s="48"/>
      <c r="AS25" s="73" t="s">
        <v>47</v>
      </c>
      <c r="AT25" s="73"/>
      <c r="AU25" s="73"/>
      <c r="AV25" s="73"/>
      <c r="AW25" s="73"/>
      <c r="AX25" s="73"/>
      <c r="AY25" s="73"/>
      <c r="AZ25" s="73"/>
      <c r="BA25" s="73"/>
      <c r="BC25" s="50" t="s">
        <v>7</v>
      </c>
      <c r="BD25" s="93" t="s">
        <v>48</v>
      </c>
      <c r="BE25" s="94"/>
    </row>
    <row r="26" spans="1:57" ht="12.75" customHeight="1">
      <c r="A26" s="43"/>
      <c r="B26" s="77" t="s">
        <v>9</v>
      </c>
      <c r="C26" s="77"/>
      <c r="D26" s="77"/>
      <c r="E26" s="77"/>
      <c r="F26" s="77"/>
      <c r="G26" s="77"/>
      <c r="H26" s="77"/>
      <c r="I26" s="77"/>
      <c r="J26" s="45" t="s">
        <v>10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/>
      <c r="AD26" s="62" t="s">
        <v>11</v>
      </c>
      <c r="AE26" s="63"/>
      <c r="AF26" s="68" t="s">
        <v>12</v>
      </c>
      <c r="AG26" s="68"/>
      <c r="AI26" s="78" t="s">
        <v>7</v>
      </c>
      <c r="AJ26" s="69" t="s">
        <v>13</v>
      </c>
      <c r="AK26" s="69"/>
      <c r="AL26" s="69"/>
      <c r="AM26" s="69"/>
      <c r="AN26" s="69" t="s">
        <v>14</v>
      </c>
      <c r="AO26" s="69"/>
      <c r="AP26" s="69"/>
      <c r="AQ26" s="69"/>
      <c r="AS26" s="70" t="s">
        <v>7</v>
      </c>
      <c r="AT26" s="73" t="s">
        <v>15</v>
      </c>
      <c r="AU26" s="73"/>
      <c r="AV26" s="73"/>
      <c r="AW26" s="73"/>
      <c r="AX26" s="73"/>
      <c r="AY26" s="73"/>
      <c r="AZ26" s="73"/>
      <c r="BA26" s="73"/>
      <c r="BC26" s="51"/>
      <c r="BD26" s="95"/>
      <c r="BE26" s="96"/>
    </row>
    <row r="27" spans="1:57" ht="12.75" customHeight="1">
      <c r="A27" s="43"/>
      <c r="B27" s="77" t="s">
        <v>16</v>
      </c>
      <c r="C27" s="77"/>
      <c r="D27" s="77"/>
      <c r="E27" s="77"/>
      <c r="F27" s="77"/>
      <c r="G27" s="77"/>
      <c r="H27" s="77"/>
      <c r="I27" s="77"/>
      <c r="J27" s="77" t="s">
        <v>17</v>
      </c>
      <c r="K27" s="77"/>
      <c r="L27" s="77"/>
      <c r="M27" s="77"/>
      <c r="N27" s="77"/>
      <c r="O27" s="77"/>
      <c r="P27" s="74" t="s">
        <v>18</v>
      </c>
      <c r="Q27" s="76"/>
      <c r="R27" s="74" t="s">
        <v>19</v>
      </c>
      <c r="S27" s="76"/>
      <c r="T27" s="74" t="s">
        <v>20</v>
      </c>
      <c r="U27" s="76"/>
      <c r="V27" s="74" t="s">
        <v>21</v>
      </c>
      <c r="W27" s="76"/>
      <c r="X27" s="74" t="s">
        <v>22</v>
      </c>
      <c r="Y27" s="76"/>
      <c r="Z27" s="74" t="s">
        <v>23</v>
      </c>
      <c r="AA27" s="76"/>
      <c r="AB27" s="74" t="s">
        <v>24</v>
      </c>
      <c r="AC27" s="76"/>
      <c r="AD27" s="64"/>
      <c r="AE27" s="65"/>
      <c r="AF27" s="68"/>
      <c r="AG27" s="68"/>
      <c r="AI27" s="102"/>
      <c r="AJ27" s="99" t="s">
        <v>25</v>
      </c>
      <c r="AK27" s="78" t="s">
        <v>26</v>
      </c>
      <c r="AL27" s="81" t="s">
        <v>27</v>
      </c>
      <c r="AM27" s="81"/>
      <c r="AN27" s="78" t="s">
        <v>25</v>
      </c>
      <c r="AO27" s="78" t="s">
        <v>26</v>
      </c>
      <c r="AP27" s="81" t="s">
        <v>27</v>
      </c>
      <c r="AQ27" s="81"/>
      <c r="AS27" s="71"/>
      <c r="AT27" s="73" t="s">
        <v>13</v>
      </c>
      <c r="AU27" s="73"/>
      <c r="AV27" s="73"/>
      <c r="AW27" s="73"/>
      <c r="AX27" s="73" t="s">
        <v>14</v>
      </c>
      <c r="AY27" s="73"/>
      <c r="AZ27" s="73"/>
      <c r="BA27" s="73"/>
      <c r="BC27" s="51"/>
      <c r="BD27" s="97"/>
      <c r="BE27" s="98"/>
    </row>
    <row r="28" spans="1:57" ht="12.75" customHeight="1">
      <c r="A28" s="43"/>
      <c r="B28" s="77" t="s">
        <v>13</v>
      </c>
      <c r="C28" s="77"/>
      <c r="D28" s="77" t="s">
        <v>14</v>
      </c>
      <c r="E28" s="77"/>
      <c r="F28" s="77" t="s">
        <v>49</v>
      </c>
      <c r="G28" s="77"/>
      <c r="H28" s="84" t="s">
        <v>27</v>
      </c>
      <c r="I28" s="84"/>
      <c r="J28" s="77" t="s">
        <v>13</v>
      </c>
      <c r="K28" s="77"/>
      <c r="L28" s="77" t="s">
        <v>14</v>
      </c>
      <c r="M28" s="77"/>
      <c r="N28" s="84" t="s">
        <v>27</v>
      </c>
      <c r="O28" s="84"/>
      <c r="P28" s="77" t="s">
        <v>13</v>
      </c>
      <c r="Q28" s="77"/>
      <c r="R28" s="77" t="s">
        <v>13</v>
      </c>
      <c r="S28" s="77"/>
      <c r="T28" s="77" t="s">
        <v>13</v>
      </c>
      <c r="U28" s="77"/>
      <c r="V28" s="77" t="s">
        <v>13</v>
      </c>
      <c r="W28" s="77"/>
      <c r="X28" s="77" t="s">
        <v>13</v>
      </c>
      <c r="Y28" s="77"/>
      <c r="Z28" s="77" t="s">
        <v>13</v>
      </c>
      <c r="AA28" s="77"/>
      <c r="AB28" s="77" t="s">
        <v>13</v>
      </c>
      <c r="AC28" s="77"/>
      <c r="AD28" s="66"/>
      <c r="AE28" s="67"/>
      <c r="AF28" s="68"/>
      <c r="AG28" s="68"/>
      <c r="AI28" s="102"/>
      <c r="AJ28" s="100"/>
      <c r="AK28" s="79"/>
      <c r="AL28" s="81" t="s">
        <v>28</v>
      </c>
      <c r="AM28" s="81" t="s">
        <v>29</v>
      </c>
      <c r="AN28" s="79"/>
      <c r="AO28" s="79"/>
      <c r="AP28" s="81" t="s">
        <v>28</v>
      </c>
      <c r="AQ28" s="81" t="s">
        <v>29</v>
      </c>
      <c r="AS28" s="71"/>
      <c r="AT28" s="85" t="s">
        <v>25</v>
      </c>
      <c r="AU28" s="87" t="s">
        <v>26</v>
      </c>
      <c r="AV28" s="89" t="s">
        <v>27</v>
      </c>
      <c r="AW28" s="90"/>
      <c r="AX28" s="87" t="s">
        <v>25</v>
      </c>
      <c r="AY28" s="87" t="s">
        <v>26</v>
      </c>
      <c r="AZ28" s="89" t="s">
        <v>27</v>
      </c>
      <c r="BA28" s="90"/>
      <c r="BC28" s="51"/>
      <c r="BD28" s="91" t="s">
        <v>13</v>
      </c>
      <c r="BE28" s="91" t="s">
        <v>14</v>
      </c>
    </row>
    <row r="29" spans="1:57" ht="12.75" customHeight="1">
      <c r="A29" s="44"/>
      <c r="B29" s="13" t="s">
        <v>25</v>
      </c>
      <c r="C29" s="13" t="s">
        <v>26</v>
      </c>
      <c r="D29" s="13" t="s">
        <v>25</v>
      </c>
      <c r="E29" s="13" t="s">
        <v>26</v>
      </c>
      <c r="F29" s="13" t="s">
        <v>25</v>
      </c>
      <c r="G29" s="13" t="s">
        <v>26</v>
      </c>
      <c r="H29" s="14" t="s">
        <v>25</v>
      </c>
      <c r="I29" s="14" t="s">
        <v>26</v>
      </c>
      <c r="J29" s="13" t="s">
        <v>25</v>
      </c>
      <c r="K29" s="13" t="s">
        <v>26</v>
      </c>
      <c r="L29" s="13" t="s">
        <v>25</v>
      </c>
      <c r="M29" s="13" t="s">
        <v>26</v>
      </c>
      <c r="N29" s="14" t="s">
        <v>25</v>
      </c>
      <c r="O29" s="14" t="s">
        <v>26</v>
      </c>
      <c r="P29" s="13" t="s">
        <v>25</v>
      </c>
      <c r="Q29" s="13" t="s">
        <v>26</v>
      </c>
      <c r="R29" s="13" t="s">
        <v>25</v>
      </c>
      <c r="S29" s="13" t="s">
        <v>26</v>
      </c>
      <c r="T29" s="13" t="s">
        <v>25</v>
      </c>
      <c r="U29" s="13" t="s">
        <v>26</v>
      </c>
      <c r="V29" s="13" t="s">
        <v>25</v>
      </c>
      <c r="W29" s="13" t="s">
        <v>26</v>
      </c>
      <c r="X29" s="13" t="s">
        <v>25</v>
      </c>
      <c r="Y29" s="13" t="s">
        <v>26</v>
      </c>
      <c r="Z29" s="13" t="s">
        <v>25</v>
      </c>
      <c r="AA29" s="13" t="s">
        <v>26</v>
      </c>
      <c r="AB29" s="13" t="s">
        <v>25</v>
      </c>
      <c r="AC29" s="13" t="s">
        <v>26</v>
      </c>
      <c r="AD29" s="14" t="s">
        <v>25</v>
      </c>
      <c r="AE29" s="14" t="s">
        <v>26</v>
      </c>
      <c r="AF29" s="15" t="s">
        <v>25</v>
      </c>
      <c r="AG29" s="15" t="s">
        <v>26</v>
      </c>
      <c r="AH29" s="33"/>
      <c r="AI29" s="103"/>
      <c r="AJ29" s="101"/>
      <c r="AK29" s="80"/>
      <c r="AL29" s="81"/>
      <c r="AM29" s="81"/>
      <c r="AN29" s="80"/>
      <c r="AO29" s="80"/>
      <c r="AP29" s="81"/>
      <c r="AQ29" s="81"/>
      <c r="AS29" s="72"/>
      <c r="AT29" s="86"/>
      <c r="AU29" s="88"/>
      <c r="AV29" s="16" t="s">
        <v>28</v>
      </c>
      <c r="AW29" s="17" t="s">
        <v>29</v>
      </c>
      <c r="AX29" s="88"/>
      <c r="AY29" s="88"/>
      <c r="AZ29" s="16" t="s">
        <v>28</v>
      </c>
      <c r="BA29" s="17" t="s">
        <v>29</v>
      </c>
      <c r="BC29" s="52"/>
      <c r="BD29" s="92"/>
      <c r="BE29" s="92"/>
    </row>
    <row r="30" spans="1:57" ht="12.75" customHeight="1">
      <c r="A30" s="18" t="s">
        <v>32</v>
      </c>
      <c r="B30" s="19">
        <v>2274</v>
      </c>
      <c r="C30" s="19">
        <v>2199</v>
      </c>
      <c r="D30" s="19">
        <v>287</v>
      </c>
      <c r="E30" s="19">
        <v>39</v>
      </c>
      <c r="F30" s="19">
        <v>0</v>
      </c>
      <c r="G30" s="19">
        <v>0</v>
      </c>
      <c r="H30" s="20">
        <f aca="true" t="shared" si="22" ref="H30:I41">B30+D30</f>
        <v>2561</v>
      </c>
      <c r="I30" s="20">
        <f t="shared" si="22"/>
        <v>2238</v>
      </c>
      <c r="J30" s="19">
        <v>1249</v>
      </c>
      <c r="K30" s="19">
        <v>544</v>
      </c>
      <c r="L30" s="19">
        <v>118</v>
      </c>
      <c r="M30" s="19">
        <v>24</v>
      </c>
      <c r="N30" s="20">
        <f aca="true" t="shared" si="23" ref="N30:O41">J30+L30</f>
        <v>1367</v>
      </c>
      <c r="O30" s="20">
        <f t="shared" si="23"/>
        <v>568</v>
      </c>
      <c r="P30" s="19">
        <v>35</v>
      </c>
      <c r="Q30" s="19">
        <v>9</v>
      </c>
      <c r="R30" s="19">
        <v>0</v>
      </c>
      <c r="S30" s="19">
        <v>0</v>
      </c>
      <c r="T30" s="19">
        <v>65</v>
      </c>
      <c r="U30" s="19">
        <v>61</v>
      </c>
      <c r="V30" s="19">
        <v>13</v>
      </c>
      <c r="W30" s="19">
        <v>15</v>
      </c>
      <c r="X30" s="19">
        <v>0</v>
      </c>
      <c r="Y30" s="19">
        <v>0</v>
      </c>
      <c r="Z30" s="19">
        <v>112</v>
      </c>
      <c r="AA30" s="19">
        <v>13</v>
      </c>
      <c r="AB30" s="19">
        <v>0</v>
      </c>
      <c r="AC30" s="19">
        <v>0</v>
      </c>
      <c r="AD30" s="20">
        <f>N30+P30+R30+T30+V30+X30+AB30+Z30</f>
        <v>1592</v>
      </c>
      <c r="AE30" s="20">
        <f>O30+Q30+S30+U30+W30+Y30+AC30+AA30</f>
        <v>666</v>
      </c>
      <c r="AF30" s="20">
        <f aca="true" t="shared" si="24" ref="AF30:AG41">H30+AD30</f>
        <v>4153</v>
      </c>
      <c r="AG30" s="20">
        <f t="shared" si="24"/>
        <v>2904</v>
      </c>
      <c r="AI30" s="34" t="s">
        <v>32</v>
      </c>
      <c r="AJ30" s="19">
        <f aca="true" t="shared" si="25" ref="AJ30:AK41">B30+J30+P30+R30+T30+V30+X30+AB30+Z30</f>
        <v>3748</v>
      </c>
      <c r="AK30" s="19">
        <f t="shared" si="25"/>
        <v>2841</v>
      </c>
      <c r="AL30" s="20">
        <f aca="true" t="shared" si="26" ref="AL30:AL41">AJ30+AK30</f>
        <v>6589</v>
      </c>
      <c r="AM30" s="20">
        <f aca="true" t="shared" si="27" ref="AM30:AM41">AK30*2+AJ30</f>
        <v>9430</v>
      </c>
      <c r="AN30" s="19">
        <f aca="true" t="shared" si="28" ref="AN30:AO41">D30+L30</f>
        <v>405</v>
      </c>
      <c r="AO30" s="19">
        <f t="shared" si="28"/>
        <v>63</v>
      </c>
      <c r="AP30" s="20">
        <f aca="true" t="shared" si="29" ref="AP30:AP41">AN30+AO30</f>
        <v>468</v>
      </c>
      <c r="AQ30" s="22">
        <f aca="true" t="shared" si="30" ref="AQ30:AQ41">AO30*2+AN30</f>
        <v>531</v>
      </c>
      <c r="AS30" s="29" t="s">
        <v>32</v>
      </c>
      <c r="AT30" s="19">
        <f aca="true" t="shared" si="31" ref="AT30:AU41">AD30-L30</f>
        <v>1474</v>
      </c>
      <c r="AU30" s="19">
        <f t="shared" si="31"/>
        <v>642</v>
      </c>
      <c r="AV30" s="20">
        <f aca="true" t="shared" si="32" ref="AV30:AV41">AT30+AU30</f>
        <v>2116</v>
      </c>
      <c r="AW30" s="20">
        <f aca="true" t="shared" si="33" ref="AW30:AW41">AU30*2+AT30</f>
        <v>2758</v>
      </c>
      <c r="AX30" s="19">
        <f aca="true" t="shared" si="34" ref="AX30:AY41">L30</f>
        <v>118</v>
      </c>
      <c r="AY30" s="19">
        <f t="shared" si="34"/>
        <v>24</v>
      </c>
      <c r="AZ30" s="20">
        <f aca="true" t="shared" si="35" ref="AZ30:AZ41">AX30+AY30</f>
        <v>142</v>
      </c>
      <c r="BA30" s="20">
        <f aca="true" t="shared" si="36" ref="BA30:BA41">AY30*2+AX30</f>
        <v>166</v>
      </c>
      <c r="BC30" s="23" t="s">
        <v>32</v>
      </c>
      <c r="BD30" s="20">
        <f aca="true" t="shared" si="37" ref="BD30:BD41">AW11+AW30</f>
        <v>17479</v>
      </c>
      <c r="BE30" s="20">
        <f aca="true" t="shared" si="38" ref="BE30:BE41">BA11+BA30</f>
        <v>502</v>
      </c>
    </row>
    <row r="31" spans="1:57" ht="12.75">
      <c r="A31" s="18" t="s">
        <v>33</v>
      </c>
      <c r="B31" s="19">
        <v>2485</v>
      </c>
      <c r="C31" s="19">
        <v>2039</v>
      </c>
      <c r="D31" s="19">
        <v>360</v>
      </c>
      <c r="E31" s="19">
        <v>32</v>
      </c>
      <c r="F31" s="19">
        <v>0</v>
      </c>
      <c r="G31" s="19">
        <v>0</v>
      </c>
      <c r="H31" s="20">
        <f t="shared" si="22"/>
        <v>2845</v>
      </c>
      <c r="I31" s="20">
        <f t="shared" si="22"/>
        <v>2071</v>
      </c>
      <c r="J31" s="19">
        <v>1510</v>
      </c>
      <c r="K31" s="19">
        <v>468</v>
      </c>
      <c r="L31" s="19">
        <v>219</v>
      </c>
      <c r="M31" s="19">
        <v>0</v>
      </c>
      <c r="N31" s="20">
        <f t="shared" si="23"/>
        <v>1729</v>
      </c>
      <c r="O31" s="20">
        <f t="shared" si="23"/>
        <v>468</v>
      </c>
      <c r="P31" s="19">
        <v>5</v>
      </c>
      <c r="Q31" s="19">
        <v>1</v>
      </c>
      <c r="R31" s="19">
        <v>0</v>
      </c>
      <c r="S31" s="19">
        <v>0</v>
      </c>
      <c r="T31" s="19">
        <v>3</v>
      </c>
      <c r="U31" s="19">
        <v>18</v>
      </c>
      <c r="V31" s="19">
        <v>8</v>
      </c>
      <c r="W31" s="19">
        <v>10</v>
      </c>
      <c r="X31" s="19">
        <v>0</v>
      </c>
      <c r="Y31" s="19">
        <v>0</v>
      </c>
      <c r="Z31" s="19">
        <v>43</v>
      </c>
      <c r="AA31" s="19">
        <v>2</v>
      </c>
      <c r="AB31" s="19">
        <v>0</v>
      </c>
      <c r="AC31" s="19">
        <v>0</v>
      </c>
      <c r="AD31" s="20">
        <f aca="true" t="shared" si="39" ref="AD31:AE41">N31+P31+R31+T31+V31+X31+AB31+Z31</f>
        <v>1788</v>
      </c>
      <c r="AE31" s="20">
        <f t="shared" si="39"/>
        <v>499</v>
      </c>
      <c r="AF31" s="20">
        <f t="shared" si="24"/>
        <v>4633</v>
      </c>
      <c r="AG31" s="20">
        <f t="shared" si="24"/>
        <v>2570</v>
      </c>
      <c r="AI31" s="34" t="s">
        <v>33</v>
      </c>
      <c r="AJ31" s="19">
        <f t="shared" si="25"/>
        <v>4054</v>
      </c>
      <c r="AK31" s="19">
        <f t="shared" si="25"/>
        <v>2538</v>
      </c>
      <c r="AL31" s="20">
        <f t="shared" si="26"/>
        <v>6592</v>
      </c>
      <c r="AM31" s="20">
        <f t="shared" si="27"/>
        <v>9130</v>
      </c>
      <c r="AN31" s="19">
        <f t="shared" si="28"/>
        <v>579</v>
      </c>
      <c r="AO31" s="19">
        <f t="shared" si="28"/>
        <v>32</v>
      </c>
      <c r="AP31" s="20">
        <f t="shared" si="29"/>
        <v>611</v>
      </c>
      <c r="AQ31" s="22">
        <f t="shared" si="30"/>
        <v>643</v>
      </c>
      <c r="AS31" s="29" t="s">
        <v>33</v>
      </c>
      <c r="AT31" s="19">
        <f t="shared" si="31"/>
        <v>1569</v>
      </c>
      <c r="AU31" s="19">
        <f t="shared" si="31"/>
        <v>499</v>
      </c>
      <c r="AV31" s="20">
        <f t="shared" si="32"/>
        <v>2068</v>
      </c>
      <c r="AW31" s="20">
        <f t="shared" si="33"/>
        <v>2567</v>
      </c>
      <c r="AX31" s="19">
        <f t="shared" si="34"/>
        <v>219</v>
      </c>
      <c r="AY31" s="19">
        <f t="shared" si="34"/>
        <v>0</v>
      </c>
      <c r="AZ31" s="20">
        <f t="shared" si="35"/>
        <v>219</v>
      </c>
      <c r="BA31" s="20">
        <f t="shared" si="36"/>
        <v>219</v>
      </c>
      <c r="BC31" s="23" t="s">
        <v>33</v>
      </c>
      <c r="BD31" s="20">
        <f t="shared" si="37"/>
        <v>15013</v>
      </c>
      <c r="BE31" s="20">
        <f t="shared" si="38"/>
        <v>655</v>
      </c>
    </row>
    <row r="32" spans="1:57" ht="12.75" customHeight="1">
      <c r="A32" s="18" t="s">
        <v>34</v>
      </c>
      <c r="B32" s="19">
        <v>2793</v>
      </c>
      <c r="C32" s="19">
        <v>2135</v>
      </c>
      <c r="D32" s="19">
        <v>164</v>
      </c>
      <c r="E32" s="19">
        <v>34</v>
      </c>
      <c r="F32" s="19">
        <v>0</v>
      </c>
      <c r="G32" s="19">
        <v>0</v>
      </c>
      <c r="H32" s="20">
        <f t="shared" si="22"/>
        <v>2957</v>
      </c>
      <c r="I32" s="20">
        <f t="shared" si="22"/>
        <v>2169</v>
      </c>
      <c r="J32" s="19">
        <v>1440</v>
      </c>
      <c r="K32" s="19">
        <v>468</v>
      </c>
      <c r="L32" s="19">
        <v>111</v>
      </c>
      <c r="M32" s="19">
        <v>10</v>
      </c>
      <c r="N32" s="20">
        <f t="shared" si="23"/>
        <v>1551</v>
      </c>
      <c r="O32" s="20">
        <f t="shared" si="23"/>
        <v>478</v>
      </c>
      <c r="P32" s="19">
        <v>24</v>
      </c>
      <c r="Q32" s="19">
        <v>5</v>
      </c>
      <c r="R32" s="19">
        <v>0</v>
      </c>
      <c r="S32" s="19">
        <v>0</v>
      </c>
      <c r="T32" s="19">
        <v>13</v>
      </c>
      <c r="U32" s="19">
        <v>32</v>
      </c>
      <c r="V32" s="19">
        <v>15</v>
      </c>
      <c r="W32" s="19">
        <v>24</v>
      </c>
      <c r="X32" s="19">
        <v>0</v>
      </c>
      <c r="Y32" s="19">
        <v>0</v>
      </c>
      <c r="Z32" s="19">
        <v>110</v>
      </c>
      <c r="AA32" s="19">
        <v>4</v>
      </c>
      <c r="AB32" s="19">
        <v>0</v>
      </c>
      <c r="AC32" s="19">
        <v>0</v>
      </c>
      <c r="AD32" s="20">
        <f t="shared" si="39"/>
        <v>1713</v>
      </c>
      <c r="AE32" s="20">
        <f t="shared" si="39"/>
        <v>543</v>
      </c>
      <c r="AF32" s="20">
        <f t="shared" si="24"/>
        <v>4670</v>
      </c>
      <c r="AG32" s="20">
        <f t="shared" si="24"/>
        <v>2712</v>
      </c>
      <c r="AI32" s="34" t="s">
        <v>34</v>
      </c>
      <c r="AJ32" s="19">
        <f t="shared" si="25"/>
        <v>4395</v>
      </c>
      <c r="AK32" s="19">
        <f t="shared" si="25"/>
        <v>2668</v>
      </c>
      <c r="AL32" s="20">
        <f t="shared" si="26"/>
        <v>7063</v>
      </c>
      <c r="AM32" s="20">
        <f t="shared" si="27"/>
        <v>9731</v>
      </c>
      <c r="AN32" s="19">
        <f t="shared" si="28"/>
        <v>275</v>
      </c>
      <c r="AO32" s="19">
        <f t="shared" si="28"/>
        <v>44</v>
      </c>
      <c r="AP32" s="20">
        <f t="shared" si="29"/>
        <v>319</v>
      </c>
      <c r="AQ32" s="22">
        <f t="shared" si="30"/>
        <v>363</v>
      </c>
      <c r="AR32" s="12"/>
      <c r="AS32" s="29" t="s">
        <v>34</v>
      </c>
      <c r="AT32" s="19">
        <f t="shared" si="31"/>
        <v>1602</v>
      </c>
      <c r="AU32" s="19">
        <f t="shared" si="31"/>
        <v>533</v>
      </c>
      <c r="AV32" s="20">
        <f t="shared" si="32"/>
        <v>2135</v>
      </c>
      <c r="AW32" s="20">
        <f t="shared" si="33"/>
        <v>2668</v>
      </c>
      <c r="AX32" s="19">
        <f t="shared" si="34"/>
        <v>111</v>
      </c>
      <c r="AY32" s="19">
        <f t="shared" si="34"/>
        <v>10</v>
      </c>
      <c r="AZ32" s="20">
        <f t="shared" si="35"/>
        <v>121</v>
      </c>
      <c r="BA32" s="20">
        <f t="shared" si="36"/>
        <v>131</v>
      </c>
      <c r="BC32" s="23" t="s">
        <v>34</v>
      </c>
      <c r="BD32" s="20">
        <f t="shared" si="37"/>
        <v>15351</v>
      </c>
      <c r="BE32" s="20">
        <f t="shared" si="38"/>
        <v>679</v>
      </c>
    </row>
    <row r="33" spans="1:57" ht="12.75" customHeight="1">
      <c r="A33" s="18" t="s">
        <v>35</v>
      </c>
      <c r="B33" s="19">
        <v>2583</v>
      </c>
      <c r="C33" s="19">
        <v>1905</v>
      </c>
      <c r="D33" s="19">
        <v>287</v>
      </c>
      <c r="E33" s="19">
        <v>33</v>
      </c>
      <c r="F33" s="19">
        <v>0</v>
      </c>
      <c r="G33" s="19">
        <v>0</v>
      </c>
      <c r="H33" s="20">
        <f t="shared" si="22"/>
        <v>2870</v>
      </c>
      <c r="I33" s="20">
        <f t="shared" si="22"/>
        <v>1938</v>
      </c>
      <c r="J33" s="19">
        <v>1094</v>
      </c>
      <c r="K33" s="19">
        <v>295</v>
      </c>
      <c r="L33" s="19">
        <v>122</v>
      </c>
      <c r="M33" s="19">
        <v>16</v>
      </c>
      <c r="N33" s="20">
        <f t="shared" si="23"/>
        <v>1216</v>
      </c>
      <c r="O33" s="20">
        <f t="shared" si="23"/>
        <v>311</v>
      </c>
      <c r="P33" s="19">
        <v>53</v>
      </c>
      <c r="Q33" s="19">
        <v>1</v>
      </c>
      <c r="R33" s="19">
        <v>10</v>
      </c>
      <c r="S33" s="19">
        <v>7</v>
      </c>
      <c r="T33" s="19">
        <v>69</v>
      </c>
      <c r="U33" s="19">
        <v>28</v>
      </c>
      <c r="V33" s="19">
        <v>10</v>
      </c>
      <c r="W33" s="19">
        <v>23</v>
      </c>
      <c r="X33" s="19">
        <v>0</v>
      </c>
      <c r="Y33" s="19">
        <v>0</v>
      </c>
      <c r="Z33" s="19">
        <v>185</v>
      </c>
      <c r="AA33" s="19">
        <v>29</v>
      </c>
      <c r="AB33" s="19">
        <v>0</v>
      </c>
      <c r="AC33" s="19">
        <v>0</v>
      </c>
      <c r="AD33" s="20">
        <f t="shared" si="39"/>
        <v>1543</v>
      </c>
      <c r="AE33" s="20">
        <f t="shared" si="39"/>
        <v>399</v>
      </c>
      <c r="AF33" s="20">
        <f t="shared" si="24"/>
        <v>4413</v>
      </c>
      <c r="AG33" s="20">
        <f t="shared" si="24"/>
        <v>2337</v>
      </c>
      <c r="AI33" s="34" t="s">
        <v>35</v>
      </c>
      <c r="AJ33" s="19">
        <f t="shared" si="25"/>
        <v>4004</v>
      </c>
      <c r="AK33" s="19">
        <f t="shared" si="25"/>
        <v>2288</v>
      </c>
      <c r="AL33" s="20">
        <f t="shared" si="26"/>
        <v>6292</v>
      </c>
      <c r="AM33" s="20">
        <f t="shared" si="27"/>
        <v>8580</v>
      </c>
      <c r="AN33" s="19">
        <f t="shared" si="28"/>
        <v>409</v>
      </c>
      <c r="AO33" s="19">
        <f t="shared" si="28"/>
        <v>49</v>
      </c>
      <c r="AP33" s="20">
        <f t="shared" si="29"/>
        <v>458</v>
      </c>
      <c r="AQ33" s="22">
        <f t="shared" si="30"/>
        <v>507</v>
      </c>
      <c r="AR33" s="12"/>
      <c r="AS33" s="29" t="s">
        <v>35</v>
      </c>
      <c r="AT33" s="19">
        <f t="shared" si="31"/>
        <v>1421</v>
      </c>
      <c r="AU33" s="19">
        <f t="shared" si="31"/>
        <v>383</v>
      </c>
      <c r="AV33" s="20">
        <f t="shared" si="32"/>
        <v>1804</v>
      </c>
      <c r="AW33" s="20">
        <f t="shared" si="33"/>
        <v>2187</v>
      </c>
      <c r="AX33" s="19">
        <f t="shared" si="34"/>
        <v>122</v>
      </c>
      <c r="AY33" s="19">
        <f t="shared" si="34"/>
        <v>16</v>
      </c>
      <c r="AZ33" s="20">
        <f t="shared" si="35"/>
        <v>138</v>
      </c>
      <c r="BA33" s="20">
        <f t="shared" si="36"/>
        <v>154</v>
      </c>
      <c r="BC33" s="23" t="s">
        <v>35</v>
      </c>
      <c r="BD33" s="20">
        <f t="shared" si="37"/>
        <v>16294</v>
      </c>
      <c r="BE33" s="20">
        <f t="shared" si="38"/>
        <v>627</v>
      </c>
    </row>
    <row r="34" spans="1:57" ht="12.75" customHeight="1">
      <c r="A34" s="18" t="s">
        <v>36</v>
      </c>
      <c r="B34" s="19">
        <v>3044</v>
      </c>
      <c r="C34" s="19">
        <v>2434</v>
      </c>
      <c r="D34" s="19">
        <v>153</v>
      </c>
      <c r="E34" s="19">
        <v>33</v>
      </c>
      <c r="F34" s="19">
        <v>0</v>
      </c>
      <c r="G34" s="19">
        <v>0</v>
      </c>
      <c r="H34" s="20">
        <f t="shared" si="22"/>
        <v>3197</v>
      </c>
      <c r="I34" s="20">
        <f t="shared" si="22"/>
        <v>2467</v>
      </c>
      <c r="J34" s="19">
        <v>1337</v>
      </c>
      <c r="K34" s="19">
        <v>336</v>
      </c>
      <c r="L34" s="19">
        <v>151</v>
      </c>
      <c r="M34" s="19">
        <v>18</v>
      </c>
      <c r="N34" s="20">
        <f t="shared" si="23"/>
        <v>1488</v>
      </c>
      <c r="O34" s="20">
        <f t="shared" si="23"/>
        <v>354</v>
      </c>
      <c r="P34" s="19">
        <v>5</v>
      </c>
      <c r="Q34" s="19">
        <v>1</v>
      </c>
      <c r="R34" s="19">
        <v>0</v>
      </c>
      <c r="S34" s="19">
        <v>0</v>
      </c>
      <c r="T34" s="19">
        <v>29</v>
      </c>
      <c r="U34" s="19">
        <v>19</v>
      </c>
      <c r="V34" s="19">
        <v>14</v>
      </c>
      <c r="W34" s="19">
        <v>24</v>
      </c>
      <c r="X34" s="19">
        <v>0</v>
      </c>
      <c r="Y34" s="19">
        <v>0</v>
      </c>
      <c r="Z34" s="19">
        <v>168</v>
      </c>
      <c r="AA34" s="19">
        <v>5</v>
      </c>
      <c r="AB34" s="19">
        <v>0</v>
      </c>
      <c r="AC34" s="19">
        <v>0</v>
      </c>
      <c r="AD34" s="20">
        <f t="shared" si="39"/>
        <v>1704</v>
      </c>
      <c r="AE34" s="20">
        <f t="shared" si="39"/>
        <v>403</v>
      </c>
      <c r="AF34" s="20">
        <f t="shared" si="24"/>
        <v>4901</v>
      </c>
      <c r="AG34" s="20">
        <f t="shared" si="24"/>
        <v>2870</v>
      </c>
      <c r="AI34" s="34" t="s">
        <v>36</v>
      </c>
      <c r="AJ34" s="19">
        <f t="shared" si="25"/>
        <v>4597</v>
      </c>
      <c r="AK34" s="19">
        <f t="shared" si="25"/>
        <v>2819</v>
      </c>
      <c r="AL34" s="20">
        <f t="shared" si="26"/>
        <v>7416</v>
      </c>
      <c r="AM34" s="20">
        <f t="shared" si="27"/>
        <v>10235</v>
      </c>
      <c r="AN34" s="19">
        <f t="shared" si="28"/>
        <v>304</v>
      </c>
      <c r="AO34" s="19">
        <f t="shared" si="28"/>
        <v>51</v>
      </c>
      <c r="AP34" s="20">
        <f t="shared" si="29"/>
        <v>355</v>
      </c>
      <c r="AQ34" s="22">
        <f t="shared" si="30"/>
        <v>406</v>
      </c>
      <c r="AR34" s="12"/>
      <c r="AS34" s="29" t="s">
        <v>36</v>
      </c>
      <c r="AT34" s="19">
        <f t="shared" si="31"/>
        <v>1553</v>
      </c>
      <c r="AU34" s="19">
        <f t="shared" si="31"/>
        <v>385</v>
      </c>
      <c r="AV34" s="20">
        <f t="shared" si="32"/>
        <v>1938</v>
      </c>
      <c r="AW34" s="20">
        <f t="shared" si="33"/>
        <v>2323</v>
      </c>
      <c r="AX34" s="19">
        <f t="shared" si="34"/>
        <v>151</v>
      </c>
      <c r="AY34" s="19">
        <f t="shared" si="34"/>
        <v>18</v>
      </c>
      <c r="AZ34" s="20">
        <f t="shared" si="35"/>
        <v>169</v>
      </c>
      <c r="BA34" s="20">
        <f t="shared" si="36"/>
        <v>187</v>
      </c>
      <c r="BC34" s="23" t="s">
        <v>36</v>
      </c>
      <c r="BD34" s="20">
        <f t="shared" si="37"/>
        <v>18015</v>
      </c>
      <c r="BE34" s="20">
        <f t="shared" si="38"/>
        <v>596</v>
      </c>
    </row>
    <row r="35" spans="1:57" ht="12.75" customHeight="1">
      <c r="A35" s="18" t="s">
        <v>37</v>
      </c>
      <c r="B35" s="35">
        <v>3059</v>
      </c>
      <c r="C35" s="35">
        <v>2543</v>
      </c>
      <c r="D35" s="19">
        <v>359</v>
      </c>
      <c r="E35" s="19">
        <v>46</v>
      </c>
      <c r="F35" s="19">
        <v>0</v>
      </c>
      <c r="G35" s="19">
        <v>0</v>
      </c>
      <c r="H35" s="20">
        <f t="shared" si="22"/>
        <v>3418</v>
      </c>
      <c r="I35" s="20">
        <f t="shared" si="22"/>
        <v>2589</v>
      </c>
      <c r="J35" s="19">
        <v>1321</v>
      </c>
      <c r="K35" s="19">
        <v>293</v>
      </c>
      <c r="L35" s="19">
        <v>210</v>
      </c>
      <c r="M35" s="19">
        <v>11</v>
      </c>
      <c r="N35" s="20">
        <f t="shared" si="23"/>
        <v>1531</v>
      </c>
      <c r="O35" s="20">
        <f t="shared" si="23"/>
        <v>304</v>
      </c>
      <c r="P35" s="19">
        <v>15</v>
      </c>
      <c r="Q35" s="19">
        <v>0</v>
      </c>
      <c r="R35" s="19">
        <v>0</v>
      </c>
      <c r="S35" s="19">
        <v>0</v>
      </c>
      <c r="T35" s="19">
        <v>30</v>
      </c>
      <c r="U35" s="19">
        <v>41</v>
      </c>
      <c r="V35" s="19">
        <v>19</v>
      </c>
      <c r="W35" s="19">
        <v>42</v>
      </c>
      <c r="X35" s="19">
        <v>0</v>
      </c>
      <c r="Y35" s="19">
        <v>6</v>
      </c>
      <c r="Z35" s="19">
        <v>137</v>
      </c>
      <c r="AA35" s="19">
        <v>1</v>
      </c>
      <c r="AB35" s="19">
        <v>0</v>
      </c>
      <c r="AC35" s="19">
        <v>0</v>
      </c>
      <c r="AD35" s="20">
        <f t="shared" si="39"/>
        <v>1732</v>
      </c>
      <c r="AE35" s="20">
        <f t="shared" si="39"/>
        <v>394</v>
      </c>
      <c r="AF35" s="20">
        <f t="shared" si="24"/>
        <v>5150</v>
      </c>
      <c r="AG35" s="20">
        <f t="shared" si="24"/>
        <v>2983</v>
      </c>
      <c r="AI35" s="34" t="s">
        <v>50</v>
      </c>
      <c r="AJ35" s="19">
        <f t="shared" si="25"/>
        <v>4581</v>
      </c>
      <c r="AK35" s="19">
        <f t="shared" si="25"/>
        <v>2926</v>
      </c>
      <c r="AL35" s="20">
        <f t="shared" si="26"/>
        <v>7507</v>
      </c>
      <c r="AM35" s="20">
        <f t="shared" si="27"/>
        <v>10433</v>
      </c>
      <c r="AN35" s="19">
        <f t="shared" si="28"/>
        <v>569</v>
      </c>
      <c r="AO35" s="19">
        <f t="shared" si="28"/>
        <v>57</v>
      </c>
      <c r="AP35" s="20">
        <f t="shared" si="29"/>
        <v>626</v>
      </c>
      <c r="AQ35" s="22">
        <f t="shared" si="30"/>
        <v>683</v>
      </c>
      <c r="AR35" s="12"/>
      <c r="AS35" s="29" t="s">
        <v>50</v>
      </c>
      <c r="AT35" s="19">
        <f t="shared" si="31"/>
        <v>1522</v>
      </c>
      <c r="AU35" s="19">
        <f t="shared" si="31"/>
        <v>383</v>
      </c>
      <c r="AV35" s="20">
        <f t="shared" si="32"/>
        <v>1905</v>
      </c>
      <c r="AW35" s="20">
        <f t="shared" si="33"/>
        <v>2288</v>
      </c>
      <c r="AX35" s="19">
        <f t="shared" si="34"/>
        <v>210</v>
      </c>
      <c r="AY35" s="19">
        <f t="shared" si="34"/>
        <v>11</v>
      </c>
      <c r="AZ35" s="20">
        <f t="shared" si="35"/>
        <v>221</v>
      </c>
      <c r="BA35" s="20">
        <f t="shared" si="36"/>
        <v>232</v>
      </c>
      <c r="BC35" s="23" t="s">
        <v>37</v>
      </c>
      <c r="BD35" s="20">
        <f t="shared" si="37"/>
        <v>15910</v>
      </c>
      <c r="BE35" s="20">
        <f t="shared" si="38"/>
        <v>713</v>
      </c>
    </row>
    <row r="36" spans="1:57" ht="13.5" customHeight="1">
      <c r="A36" s="18" t="s">
        <v>38</v>
      </c>
      <c r="B36" s="19">
        <v>3302</v>
      </c>
      <c r="C36" s="19">
        <v>2496</v>
      </c>
      <c r="D36" s="19">
        <v>251</v>
      </c>
      <c r="E36" s="19">
        <v>47</v>
      </c>
      <c r="F36" s="19">
        <v>0</v>
      </c>
      <c r="G36" s="19">
        <v>0</v>
      </c>
      <c r="H36" s="20">
        <f t="shared" si="22"/>
        <v>3553</v>
      </c>
      <c r="I36" s="20">
        <f t="shared" si="22"/>
        <v>2543</v>
      </c>
      <c r="J36" s="19">
        <v>1804</v>
      </c>
      <c r="K36" s="19">
        <v>357</v>
      </c>
      <c r="L36" s="19">
        <v>258</v>
      </c>
      <c r="M36" s="19">
        <v>40</v>
      </c>
      <c r="N36" s="20">
        <f t="shared" si="23"/>
        <v>2062</v>
      </c>
      <c r="O36" s="20">
        <f t="shared" si="23"/>
        <v>397</v>
      </c>
      <c r="P36" s="19">
        <v>40</v>
      </c>
      <c r="Q36" s="19">
        <v>10</v>
      </c>
      <c r="R36" s="19">
        <v>0</v>
      </c>
      <c r="S36" s="19">
        <v>0</v>
      </c>
      <c r="T36" s="19">
        <v>54</v>
      </c>
      <c r="U36" s="19">
        <v>86</v>
      </c>
      <c r="V36" s="19">
        <v>22</v>
      </c>
      <c r="W36" s="19">
        <v>73</v>
      </c>
      <c r="X36" s="19">
        <v>0</v>
      </c>
      <c r="Y36" s="19">
        <v>0</v>
      </c>
      <c r="Z36" s="19">
        <v>365</v>
      </c>
      <c r="AA36" s="19">
        <v>10</v>
      </c>
      <c r="AB36" s="19">
        <v>0</v>
      </c>
      <c r="AC36" s="19">
        <v>0</v>
      </c>
      <c r="AD36" s="20">
        <f t="shared" si="39"/>
        <v>2543</v>
      </c>
      <c r="AE36" s="20">
        <f t="shared" si="39"/>
        <v>576</v>
      </c>
      <c r="AF36" s="20">
        <f t="shared" si="24"/>
        <v>6096</v>
      </c>
      <c r="AG36" s="20">
        <f t="shared" si="24"/>
        <v>3119</v>
      </c>
      <c r="AI36" s="34" t="s">
        <v>51</v>
      </c>
      <c r="AJ36" s="19">
        <f t="shared" si="25"/>
        <v>5587</v>
      </c>
      <c r="AK36" s="19">
        <f t="shared" si="25"/>
        <v>3032</v>
      </c>
      <c r="AL36" s="20">
        <f t="shared" si="26"/>
        <v>8619</v>
      </c>
      <c r="AM36" s="20">
        <f t="shared" si="27"/>
        <v>11651</v>
      </c>
      <c r="AN36" s="19">
        <f t="shared" si="28"/>
        <v>509</v>
      </c>
      <c r="AO36" s="19">
        <f t="shared" si="28"/>
        <v>87</v>
      </c>
      <c r="AP36" s="20">
        <f t="shared" si="29"/>
        <v>596</v>
      </c>
      <c r="AQ36" s="22">
        <f t="shared" si="30"/>
        <v>683</v>
      </c>
      <c r="AR36" s="12"/>
      <c r="AS36" s="29" t="s">
        <v>51</v>
      </c>
      <c r="AT36" s="19">
        <f t="shared" si="31"/>
        <v>2285</v>
      </c>
      <c r="AU36" s="19">
        <f t="shared" si="31"/>
        <v>536</v>
      </c>
      <c r="AV36" s="20">
        <f t="shared" si="32"/>
        <v>2821</v>
      </c>
      <c r="AW36" s="20">
        <f t="shared" si="33"/>
        <v>3357</v>
      </c>
      <c r="AX36" s="19">
        <f t="shared" si="34"/>
        <v>258</v>
      </c>
      <c r="AY36" s="19">
        <f t="shared" si="34"/>
        <v>40</v>
      </c>
      <c r="AZ36" s="20">
        <f t="shared" si="35"/>
        <v>298</v>
      </c>
      <c r="BA36" s="20">
        <f t="shared" si="36"/>
        <v>338</v>
      </c>
      <c r="BC36" s="23" t="s">
        <v>38</v>
      </c>
      <c r="BD36" s="20">
        <f t="shared" si="37"/>
        <v>17908</v>
      </c>
      <c r="BE36" s="20">
        <f t="shared" si="38"/>
        <v>822</v>
      </c>
    </row>
    <row r="37" spans="1:57" ht="13.5" customHeight="1">
      <c r="A37" s="18" t="s">
        <v>39</v>
      </c>
      <c r="B37" s="19">
        <v>2781</v>
      </c>
      <c r="C37" s="19">
        <v>2002</v>
      </c>
      <c r="D37" s="19">
        <v>266</v>
      </c>
      <c r="E37" s="19">
        <v>59</v>
      </c>
      <c r="F37" s="19">
        <v>0</v>
      </c>
      <c r="G37" s="19">
        <v>0</v>
      </c>
      <c r="H37" s="20">
        <f t="shared" si="22"/>
        <v>3047</v>
      </c>
      <c r="I37" s="20">
        <f t="shared" si="22"/>
        <v>2061</v>
      </c>
      <c r="J37" s="19">
        <v>1316</v>
      </c>
      <c r="K37" s="19">
        <v>246</v>
      </c>
      <c r="L37" s="19">
        <v>65</v>
      </c>
      <c r="M37" s="19">
        <v>22</v>
      </c>
      <c r="N37" s="20">
        <f t="shared" si="23"/>
        <v>1381</v>
      </c>
      <c r="O37" s="20">
        <f t="shared" si="23"/>
        <v>268</v>
      </c>
      <c r="P37" s="19">
        <v>6</v>
      </c>
      <c r="Q37" s="19">
        <v>8</v>
      </c>
      <c r="R37" s="19">
        <v>0</v>
      </c>
      <c r="S37" s="19">
        <v>0</v>
      </c>
      <c r="T37" s="19">
        <v>19</v>
      </c>
      <c r="U37" s="19">
        <v>43</v>
      </c>
      <c r="V37" s="19">
        <v>19</v>
      </c>
      <c r="W37" s="19">
        <v>53</v>
      </c>
      <c r="X37" s="19">
        <v>0</v>
      </c>
      <c r="Y37" s="19">
        <v>0</v>
      </c>
      <c r="Z37" s="19">
        <v>214</v>
      </c>
      <c r="AA37" s="19">
        <v>3</v>
      </c>
      <c r="AB37" s="19">
        <v>0</v>
      </c>
      <c r="AC37" s="19">
        <v>0</v>
      </c>
      <c r="AD37" s="20">
        <f t="shared" si="39"/>
        <v>1639</v>
      </c>
      <c r="AE37" s="20">
        <f t="shared" si="39"/>
        <v>375</v>
      </c>
      <c r="AF37" s="20">
        <f t="shared" si="24"/>
        <v>4686</v>
      </c>
      <c r="AG37" s="20">
        <f t="shared" si="24"/>
        <v>2436</v>
      </c>
      <c r="AI37" s="34" t="s">
        <v>39</v>
      </c>
      <c r="AJ37" s="19">
        <f t="shared" si="25"/>
        <v>4355</v>
      </c>
      <c r="AK37" s="19">
        <f t="shared" si="25"/>
        <v>2355</v>
      </c>
      <c r="AL37" s="20">
        <f t="shared" si="26"/>
        <v>6710</v>
      </c>
      <c r="AM37" s="20">
        <f t="shared" si="27"/>
        <v>9065</v>
      </c>
      <c r="AN37" s="19">
        <f t="shared" si="28"/>
        <v>331</v>
      </c>
      <c r="AO37" s="19">
        <f t="shared" si="28"/>
        <v>81</v>
      </c>
      <c r="AP37" s="20">
        <f t="shared" si="29"/>
        <v>412</v>
      </c>
      <c r="AQ37" s="22">
        <f t="shared" si="30"/>
        <v>493</v>
      </c>
      <c r="AR37" s="12"/>
      <c r="AS37" s="29" t="s">
        <v>39</v>
      </c>
      <c r="AT37" s="19">
        <f t="shared" si="31"/>
        <v>1574</v>
      </c>
      <c r="AU37" s="19">
        <f t="shared" si="31"/>
        <v>353</v>
      </c>
      <c r="AV37" s="20">
        <f t="shared" si="32"/>
        <v>1927</v>
      </c>
      <c r="AW37" s="20">
        <f t="shared" si="33"/>
        <v>2280</v>
      </c>
      <c r="AX37" s="19">
        <f t="shared" si="34"/>
        <v>65</v>
      </c>
      <c r="AY37" s="19">
        <f t="shared" si="34"/>
        <v>22</v>
      </c>
      <c r="AZ37" s="20">
        <f t="shared" si="35"/>
        <v>87</v>
      </c>
      <c r="BA37" s="20">
        <f t="shared" si="36"/>
        <v>109</v>
      </c>
      <c r="BC37" s="23" t="s">
        <v>39</v>
      </c>
      <c r="BD37" s="20">
        <f t="shared" si="37"/>
        <v>16393</v>
      </c>
      <c r="BE37" s="20">
        <f t="shared" si="38"/>
        <v>229</v>
      </c>
    </row>
    <row r="38" spans="1:57" ht="12.75">
      <c r="A38" s="29" t="s">
        <v>40</v>
      </c>
      <c r="B38" s="19">
        <v>2764</v>
      </c>
      <c r="C38" s="19">
        <v>2375</v>
      </c>
      <c r="D38" s="19">
        <v>146</v>
      </c>
      <c r="E38" s="19">
        <v>82</v>
      </c>
      <c r="F38" s="19">
        <v>0</v>
      </c>
      <c r="G38" s="19">
        <v>0</v>
      </c>
      <c r="H38" s="20">
        <f t="shared" si="22"/>
        <v>2910</v>
      </c>
      <c r="I38" s="20">
        <f t="shared" si="22"/>
        <v>2457</v>
      </c>
      <c r="J38" s="19">
        <v>1780</v>
      </c>
      <c r="K38" s="19">
        <v>233</v>
      </c>
      <c r="L38" s="19">
        <v>69</v>
      </c>
      <c r="M38" s="19">
        <v>18</v>
      </c>
      <c r="N38" s="20">
        <f t="shared" si="23"/>
        <v>1849</v>
      </c>
      <c r="O38" s="20">
        <f t="shared" si="23"/>
        <v>251</v>
      </c>
      <c r="P38" s="19">
        <v>17</v>
      </c>
      <c r="Q38" s="19">
        <v>4</v>
      </c>
      <c r="R38" s="19">
        <v>0</v>
      </c>
      <c r="S38" s="19">
        <v>0</v>
      </c>
      <c r="T38" s="19">
        <v>41</v>
      </c>
      <c r="U38" s="19">
        <v>88</v>
      </c>
      <c r="V38" s="19">
        <v>18</v>
      </c>
      <c r="W38" s="19">
        <v>36</v>
      </c>
      <c r="X38" s="19">
        <v>0</v>
      </c>
      <c r="Y38" s="19">
        <v>0</v>
      </c>
      <c r="Z38" s="19">
        <v>269</v>
      </c>
      <c r="AA38" s="19">
        <v>13</v>
      </c>
      <c r="AB38" s="19">
        <v>0</v>
      </c>
      <c r="AC38" s="19">
        <v>0</v>
      </c>
      <c r="AD38" s="20">
        <f t="shared" si="39"/>
        <v>2194</v>
      </c>
      <c r="AE38" s="20">
        <f t="shared" si="39"/>
        <v>392</v>
      </c>
      <c r="AF38" s="20">
        <f t="shared" si="24"/>
        <v>5104</v>
      </c>
      <c r="AG38" s="20">
        <f t="shared" si="24"/>
        <v>2849</v>
      </c>
      <c r="AH38" s="3"/>
      <c r="AI38" s="34" t="s">
        <v>40</v>
      </c>
      <c r="AJ38" s="19">
        <f t="shared" si="25"/>
        <v>4889</v>
      </c>
      <c r="AK38" s="19">
        <f t="shared" si="25"/>
        <v>2749</v>
      </c>
      <c r="AL38" s="20">
        <f t="shared" si="26"/>
        <v>7638</v>
      </c>
      <c r="AM38" s="20">
        <f t="shared" si="27"/>
        <v>10387</v>
      </c>
      <c r="AN38" s="19">
        <f t="shared" si="28"/>
        <v>215</v>
      </c>
      <c r="AO38" s="19">
        <f t="shared" si="28"/>
        <v>100</v>
      </c>
      <c r="AP38" s="20">
        <f t="shared" si="29"/>
        <v>315</v>
      </c>
      <c r="AQ38" s="22">
        <f t="shared" si="30"/>
        <v>415</v>
      </c>
      <c r="AS38" s="29" t="s">
        <v>40</v>
      </c>
      <c r="AT38" s="19">
        <f t="shared" si="31"/>
        <v>2125</v>
      </c>
      <c r="AU38" s="19">
        <f t="shared" si="31"/>
        <v>374</v>
      </c>
      <c r="AV38" s="20">
        <f t="shared" si="32"/>
        <v>2499</v>
      </c>
      <c r="AW38" s="20">
        <f t="shared" si="33"/>
        <v>2873</v>
      </c>
      <c r="AX38" s="19">
        <f t="shared" si="34"/>
        <v>69</v>
      </c>
      <c r="AY38" s="19">
        <f t="shared" si="34"/>
        <v>18</v>
      </c>
      <c r="AZ38" s="20">
        <f t="shared" si="35"/>
        <v>87</v>
      </c>
      <c r="BA38" s="20">
        <f t="shared" si="36"/>
        <v>105</v>
      </c>
      <c r="BC38" s="23" t="s">
        <v>41</v>
      </c>
      <c r="BD38" s="20">
        <f t="shared" si="37"/>
        <v>19486</v>
      </c>
      <c r="BE38" s="20">
        <f t="shared" si="38"/>
        <v>353</v>
      </c>
    </row>
    <row r="39" spans="1:57" ht="12.75">
      <c r="A39" s="29" t="s">
        <v>42</v>
      </c>
      <c r="B39" s="19">
        <v>2463</v>
      </c>
      <c r="C39" s="19">
        <v>2212</v>
      </c>
      <c r="D39" s="19">
        <v>231</v>
      </c>
      <c r="E39" s="19">
        <v>60</v>
      </c>
      <c r="F39" s="19">
        <v>0</v>
      </c>
      <c r="G39" s="19">
        <v>0</v>
      </c>
      <c r="H39" s="20">
        <f t="shared" si="22"/>
        <v>2694</v>
      </c>
      <c r="I39" s="20">
        <f t="shared" si="22"/>
        <v>2272</v>
      </c>
      <c r="J39" s="19">
        <v>1485</v>
      </c>
      <c r="K39" s="19">
        <v>257</v>
      </c>
      <c r="L39" s="19">
        <v>91</v>
      </c>
      <c r="M39" s="19">
        <v>18</v>
      </c>
      <c r="N39" s="20">
        <f t="shared" si="23"/>
        <v>1576</v>
      </c>
      <c r="O39" s="20">
        <f t="shared" si="23"/>
        <v>275</v>
      </c>
      <c r="P39" s="19">
        <v>36</v>
      </c>
      <c r="Q39" s="19">
        <v>4</v>
      </c>
      <c r="R39" s="19">
        <v>0</v>
      </c>
      <c r="S39" s="19">
        <v>0</v>
      </c>
      <c r="T39" s="19">
        <v>58</v>
      </c>
      <c r="U39" s="19">
        <v>26</v>
      </c>
      <c r="V39" s="19">
        <v>24</v>
      </c>
      <c r="W39" s="19">
        <v>35</v>
      </c>
      <c r="X39" s="19">
        <v>0</v>
      </c>
      <c r="Y39" s="19">
        <v>0</v>
      </c>
      <c r="Z39" s="19">
        <v>371</v>
      </c>
      <c r="AA39" s="19">
        <v>16</v>
      </c>
      <c r="AB39" s="19">
        <v>0</v>
      </c>
      <c r="AC39" s="19">
        <v>0</v>
      </c>
      <c r="AD39" s="20">
        <f t="shared" si="39"/>
        <v>2065</v>
      </c>
      <c r="AE39" s="20">
        <f t="shared" si="39"/>
        <v>356</v>
      </c>
      <c r="AF39" s="20">
        <f t="shared" si="24"/>
        <v>4759</v>
      </c>
      <c r="AG39" s="20">
        <f t="shared" si="24"/>
        <v>2628</v>
      </c>
      <c r="AH39" s="3"/>
      <c r="AI39" s="34" t="s">
        <v>42</v>
      </c>
      <c r="AJ39" s="19">
        <f t="shared" si="25"/>
        <v>4437</v>
      </c>
      <c r="AK39" s="19">
        <f t="shared" si="25"/>
        <v>2550</v>
      </c>
      <c r="AL39" s="20">
        <f t="shared" si="26"/>
        <v>6987</v>
      </c>
      <c r="AM39" s="20">
        <f t="shared" si="27"/>
        <v>9537</v>
      </c>
      <c r="AN39" s="19">
        <f t="shared" si="28"/>
        <v>322</v>
      </c>
      <c r="AO39" s="19">
        <f t="shared" si="28"/>
        <v>78</v>
      </c>
      <c r="AP39" s="20">
        <f t="shared" si="29"/>
        <v>400</v>
      </c>
      <c r="AQ39" s="22">
        <f t="shared" si="30"/>
        <v>478</v>
      </c>
      <c r="AR39" s="12"/>
      <c r="AS39" s="29" t="s">
        <v>42</v>
      </c>
      <c r="AT39" s="19">
        <f t="shared" si="31"/>
        <v>1974</v>
      </c>
      <c r="AU39" s="19">
        <f t="shared" si="31"/>
        <v>338</v>
      </c>
      <c r="AV39" s="20">
        <f t="shared" si="32"/>
        <v>2312</v>
      </c>
      <c r="AW39" s="20">
        <f t="shared" si="33"/>
        <v>2650</v>
      </c>
      <c r="AX39" s="19">
        <f t="shared" si="34"/>
        <v>91</v>
      </c>
      <c r="AY39" s="19">
        <f t="shared" si="34"/>
        <v>18</v>
      </c>
      <c r="AZ39" s="20">
        <f t="shared" si="35"/>
        <v>109</v>
      </c>
      <c r="BA39" s="20">
        <f t="shared" si="36"/>
        <v>127</v>
      </c>
      <c r="BC39" s="23" t="s">
        <v>42</v>
      </c>
      <c r="BD39" s="20">
        <f t="shared" si="37"/>
        <v>18091</v>
      </c>
      <c r="BE39" s="20">
        <f t="shared" si="38"/>
        <v>522</v>
      </c>
    </row>
    <row r="40" spans="1:57" ht="12.75">
      <c r="A40" s="29" t="s">
        <v>43</v>
      </c>
      <c r="B40" s="19">
        <v>3115</v>
      </c>
      <c r="C40" s="19">
        <v>2397</v>
      </c>
      <c r="D40" s="19">
        <v>129</v>
      </c>
      <c r="E40" s="19">
        <v>26</v>
      </c>
      <c r="F40" s="19">
        <v>0</v>
      </c>
      <c r="G40" s="19">
        <v>0</v>
      </c>
      <c r="H40" s="20">
        <f t="shared" si="22"/>
        <v>3244</v>
      </c>
      <c r="I40" s="20">
        <f t="shared" si="22"/>
        <v>2423</v>
      </c>
      <c r="J40" s="19">
        <v>1331</v>
      </c>
      <c r="K40" s="19">
        <v>208</v>
      </c>
      <c r="L40" s="19">
        <v>0</v>
      </c>
      <c r="M40" s="19">
        <v>0</v>
      </c>
      <c r="N40" s="20">
        <f t="shared" si="23"/>
        <v>1331</v>
      </c>
      <c r="O40" s="20">
        <f t="shared" si="23"/>
        <v>208</v>
      </c>
      <c r="P40" s="19">
        <v>13</v>
      </c>
      <c r="Q40" s="19">
        <v>2</v>
      </c>
      <c r="R40" s="19">
        <v>0</v>
      </c>
      <c r="S40" s="19">
        <v>0</v>
      </c>
      <c r="T40" s="19">
        <v>40</v>
      </c>
      <c r="U40" s="19">
        <v>9</v>
      </c>
      <c r="V40" s="19">
        <v>36</v>
      </c>
      <c r="W40" s="19">
        <v>37</v>
      </c>
      <c r="X40" s="19">
        <v>12</v>
      </c>
      <c r="Y40" s="19">
        <v>0</v>
      </c>
      <c r="Z40" s="19">
        <v>223</v>
      </c>
      <c r="AA40" s="19">
        <v>10</v>
      </c>
      <c r="AB40" s="19">
        <v>0</v>
      </c>
      <c r="AC40" s="19">
        <v>0</v>
      </c>
      <c r="AD40" s="20">
        <f t="shared" si="39"/>
        <v>1655</v>
      </c>
      <c r="AE40" s="20">
        <f t="shared" si="39"/>
        <v>266</v>
      </c>
      <c r="AF40" s="20">
        <f t="shared" si="24"/>
        <v>4899</v>
      </c>
      <c r="AG40" s="20">
        <f t="shared" si="24"/>
        <v>2689</v>
      </c>
      <c r="AH40" s="3"/>
      <c r="AI40" s="34" t="s">
        <v>43</v>
      </c>
      <c r="AJ40" s="19">
        <f t="shared" si="25"/>
        <v>4770</v>
      </c>
      <c r="AK40" s="19">
        <f t="shared" si="25"/>
        <v>2663</v>
      </c>
      <c r="AL40" s="20">
        <f t="shared" si="26"/>
        <v>7433</v>
      </c>
      <c r="AM40" s="20">
        <f t="shared" si="27"/>
        <v>10096</v>
      </c>
      <c r="AN40" s="19">
        <f t="shared" si="28"/>
        <v>129</v>
      </c>
      <c r="AO40" s="19">
        <f t="shared" si="28"/>
        <v>26</v>
      </c>
      <c r="AP40" s="20">
        <f t="shared" si="29"/>
        <v>155</v>
      </c>
      <c r="AQ40" s="22">
        <f t="shared" si="30"/>
        <v>181</v>
      </c>
      <c r="AR40" s="12"/>
      <c r="AS40" s="29" t="s">
        <v>43</v>
      </c>
      <c r="AT40" s="19">
        <f t="shared" si="31"/>
        <v>1655</v>
      </c>
      <c r="AU40" s="19">
        <f t="shared" si="31"/>
        <v>266</v>
      </c>
      <c r="AV40" s="20">
        <f t="shared" si="32"/>
        <v>1921</v>
      </c>
      <c r="AW40" s="20">
        <f t="shared" si="33"/>
        <v>2187</v>
      </c>
      <c r="AX40" s="19">
        <f t="shared" si="34"/>
        <v>0</v>
      </c>
      <c r="AY40" s="19">
        <f t="shared" si="34"/>
        <v>0</v>
      </c>
      <c r="AZ40" s="20">
        <f t="shared" si="35"/>
        <v>0</v>
      </c>
      <c r="BA40" s="20">
        <f t="shared" si="36"/>
        <v>0</v>
      </c>
      <c r="BC40" s="23" t="s">
        <v>43</v>
      </c>
      <c r="BD40" s="20">
        <f t="shared" si="37"/>
        <v>16827</v>
      </c>
      <c r="BE40" s="20">
        <f t="shared" si="38"/>
        <v>46</v>
      </c>
    </row>
    <row r="41" spans="1:57" ht="12.75">
      <c r="A41" s="29" t="s">
        <v>44</v>
      </c>
      <c r="B41" s="19">
        <v>3065</v>
      </c>
      <c r="C41" s="19">
        <v>2750</v>
      </c>
      <c r="D41" s="19">
        <v>178</v>
      </c>
      <c r="E41" s="19">
        <v>38</v>
      </c>
      <c r="F41" s="19">
        <v>0</v>
      </c>
      <c r="G41" s="19">
        <v>0</v>
      </c>
      <c r="H41" s="20">
        <f t="shared" si="22"/>
        <v>3243</v>
      </c>
      <c r="I41" s="20">
        <f t="shared" si="22"/>
        <v>2788</v>
      </c>
      <c r="J41" s="19">
        <v>1716</v>
      </c>
      <c r="K41" s="19">
        <v>366</v>
      </c>
      <c r="L41" s="19">
        <v>2</v>
      </c>
      <c r="M41" s="19">
        <v>2</v>
      </c>
      <c r="N41" s="20">
        <f t="shared" si="23"/>
        <v>1718</v>
      </c>
      <c r="O41" s="20">
        <f t="shared" si="23"/>
        <v>368</v>
      </c>
      <c r="P41" s="19">
        <v>15</v>
      </c>
      <c r="Q41" s="19">
        <v>2</v>
      </c>
      <c r="R41" s="19">
        <v>0</v>
      </c>
      <c r="S41" s="19">
        <v>0</v>
      </c>
      <c r="T41" s="19">
        <v>42</v>
      </c>
      <c r="U41" s="19">
        <v>16</v>
      </c>
      <c r="V41" s="19">
        <v>12</v>
      </c>
      <c r="W41" s="19">
        <v>23</v>
      </c>
      <c r="X41" s="19">
        <v>0</v>
      </c>
      <c r="Y41" s="19">
        <v>1</v>
      </c>
      <c r="Z41" s="19">
        <v>212</v>
      </c>
      <c r="AA41" s="19">
        <v>51</v>
      </c>
      <c r="AB41" s="19">
        <v>0</v>
      </c>
      <c r="AC41" s="19">
        <v>0</v>
      </c>
      <c r="AD41" s="20">
        <f t="shared" si="39"/>
        <v>1999</v>
      </c>
      <c r="AE41" s="20">
        <f t="shared" si="39"/>
        <v>461</v>
      </c>
      <c r="AF41" s="20">
        <f t="shared" si="24"/>
        <v>5242</v>
      </c>
      <c r="AG41" s="20">
        <f t="shared" si="24"/>
        <v>3249</v>
      </c>
      <c r="AH41" s="3"/>
      <c r="AI41" s="34" t="s">
        <v>44</v>
      </c>
      <c r="AJ41" s="19">
        <f t="shared" si="25"/>
        <v>5062</v>
      </c>
      <c r="AK41" s="19">
        <f t="shared" si="25"/>
        <v>3209</v>
      </c>
      <c r="AL41" s="20">
        <f t="shared" si="26"/>
        <v>8271</v>
      </c>
      <c r="AM41" s="20">
        <f t="shared" si="27"/>
        <v>11480</v>
      </c>
      <c r="AN41" s="19">
        <f t="shared" si="28"/>
        <v>180</v>
      </c>
      <c r="AO41" s="19">
        <f t="shared" si="28"/>
        <v>40</v>
      </c>
      <c r="AP41" s="20">
        <f t="shared" si="29"/>
        <v>220</v>
      </c>
      <c r="AQ41" s="22">
        <f t="shared" si="30"/>
        <v>260</v>
      </c>
      <c r="AR41" s="12"/>
      <c r="AS41" s="29" t="s">
        <v>44</v>
      </c>
      <c r="AT41" s="19">
        <f t="shared" si="31"/>
        <v>1997</v>
      </c>
      <c r="AU41" s="19">
        <f t="shared" si="31"/>
        <v>459</v>
      </c>
      <c r="AV41" s="20">
        <f t="shared" si="32"/>
        <v>2456</v>
      </c>
      <c r="AW41" s="20">
        <f t="shared" si="33"/>
        <v>2915</v>
      </c>
      <c r="AX41" s="19">
        <f t="shared" si="34"/>
        <v>2</v>
      </c>
      <c r="AY41" s="19">
        <f t="shared" si="34"/>
        <v>2</v>
      </c>
      <c r="AZ41" s="20">
        <f t="shared" si="35"/>
        <v>4</v>
      </c>
      <c r="BA41" s="20">
        <f t="shared" si="36"/>
        <v>6</v>
      </c>
      <c r="BC41" s="23" t="s">
        <v>44</v>
      </c>
      <c r="BD41" s="20">
        <f t="shared" si="37"/>
        <v>18393</v>
      </c>
      <c r="BE41" s="20">
        <f t="shared" si="38"/>
        <v>134</v>
      </c>
    </row>
    <row r="42" spans="1:57" ht="15.75" customHeight="1">
      <c r="A42" s="36" t="s">
        <v>27</v>
      </c>
      <c r="B42" s="20">
        <f aca="true" t="shared" si="40" ref="B42:AG42">SUM(B30:B41)</f>
        <v>33728</v>
      </c>
      <c r="C42" s="20">
        <f t="shared" si="40"/>
        <v>27487</v>
      </c>
      <c r="D42" s="20">
        <f t="shared" si="40"/>
        <v>2811</v>
      </c>
      <c r="E42" s="20">
        <f t="shared" si="40"/>
        <v>529</v>
      </c>
      <c r="F42" s="20">
        <f>SUM(F30:F41)</f>
        <v>0</v>
      </c>
      <c r="G42" s="20">
        <f>SUM(G30:G41)</f>
        <v>0</v>
      </c>
      <c r="H42" s="20">
        <f t="shared" si="40"/>
        <v>36539</v>
      </c>
      <c r="I42" s="20">
        <f t="shared" si="40"/>
        <v>28016</v>
      </c>
      <c r="J42" s="20">
        <f t="shared" si="40"/>
        <v>17383</v>
      </c>
      <c r="K42" s="20">
        <f t="shared" si="40"/>
        <v>4071</v>
      </c>
      <c r="L42" s="20">
        <f t="shared" si="40"/>
        <v>1416</v>
      </c>
      <c r="M42" s="20">
        <f t="shared" si="40"/>
        <v>179</v>
      </c>
      <c r="N42" s="20">
        <f t="shared" si="40"/>
        <v>18799</v>
      </c>
      <c r="O42" s="20">
        <f t="shared" si="40"/>
        <v>4250</v>
      </c>
      <c r="P42" s="20">
        <f t="shared" si="40"/>
        <v>264</v>
      </c>
      <c r="Q42" s="20">
        <f t="shared" si="40"/>
        <v>47</v>
      </c>
      <c r="R42" s="20">
        <f t="shared" si="40"/>
        <v>10</v>
      </c>
      <c r="S42" s="20">
        <f t="shared" si="40"/>
        <v>7</v>
      </c>
      <c r="T42" s="20">
        <f t="shared" si="40"/>
        <v>463</v>
      </c>
      <c r="U42" s="20">
        <f t="shared" si="40"/>
        <v>467</v>
      </c>
      <c r="V42" s="20">
        <f t="shared" si="40"/>
        <v>210</v>
      </c>
      <c r="W42" s="20">
        <f t="shared" si="40"/>
        <v>395</v>
      </c>
      <c r="X42" s="20">
        <f t="shared" si="40"/>
        <v>12</v>
      </c>
      <c r="Y42" s="20">
        <f t="shared" si="40"/>
        <v>7</v>
      </c>
      <c r="Z42" s="20">
        <f>SUM(Z30:Z41)</f>
        <v>2409</v>
      </c>
      <c r="AA42" s="20">
        <f>SUM(AA30:AA41)</f>
        <v>157</v>
      </c>
      <c r="AB42" s="20">
        <f t="shared" si="40"/>
        <v>0</v>
      </c>
      <c r="AC42" s="20">
        <f t="shared" si="40"/>
        <v>0</v>
      </c>
      <c r="AD42" s="20">
        <f t="shared" si="40"/>
        <v>22167</v>
      </c>
      <c r="AE42" s="20">
        <f t="shared" si="40"/>
        <v>5330</v>
      </c>
      <c r="AF42" s="20">
        <f t="shared" si="40"/>
        <v>58706</v>
      </c>
      <c r="AG42" s="20">
        <f t="shared" si="40"/>
        <v>33346</v>
      </c>
      <c r="AH42" s="32"/>
      <c r="AI42" s="28" t="s">
        <v>27</v>
      </c>
      <c r="AJ42" s="20">
        <f aca="true" t="shared" si="41" ref="AJ42:AQ42">SUM(AJ30:AJ41)</f>
        <v>54479</v>
      </c>
      <c r="AK42" s="20">
        <f t="shared" si="41"/>
        <v>32638</v>
      </c>
      <c r="AL42" s="20">
        <f t="shared" si="41"/>
        <v>87117</v>
      </c>
      <c r="AM42" s="20">
        <f t="shared" si="41"/>
        <v>119755</v>
      </c>
      <c r="AN42" s="20">
        <f t="shared" si="41"/>
        <v>4227</v>
      </c>
      <c r="AO42" s="20">
        <f t="shared" si="41"/>
        <v>708</v>
      </c>
      <c r="AP42" s="20">
        <f t="shared" si="41"/>
        <v>4935</v>
      </c>
      <c r="AQ42" s="20">
        <f t="shared" si="41"/>
        <v>5643</v>
      </c>
      <c r="AR42" s="12"/>
      <c r="AS42" s="29" t="s">
        <v>27</v>
      </c>
      <c r="AT42" s="20">
        <f aca="true" t="shared" si="42" ref="AT42:BA42">SUM(AT30:AT41)</f>
        <v>20751</v>
      </c>
      <c r="AU42" s="20">
        <f t="shared" si="42"/>
        <v>5151</v>
      </c>
      <c r="AV42" s="20">
        <f t="shared" si="42"/>
        <v>25902</v>
      </c>
      <c r="AW42" s="20">
        <f t="shared" si="42"/>
        <v>31053</v>
      </c>
      <c r="AX42" s="20">
        <f t="shared" si="42"/>
        <v>1416</v>
      </c>
      <c r="AY42" s="20">
        <f t="shared" si="42"/>
        <v>179</v>
      </c>
      <c r="AZ42" s="20">
        <f t="shared" si="42"/>
        <v>1595</v>
      </c>
      <c r="BA42" s="20">
        <f t="shared" si="42"/>
        <v>1774</v>
      </c>
      <c r="BC42" s="37" t="s">
        <v>27</v>
      </c>
      <c r="BD42" s="20">
        <f>SUM(BD30:BD41)</f>
        <v>205160</v>
      </c>
      <c r="BE42" s="20">
        <f>SUM(BE30:BE41)</f>
        <v>5878</v>
      </c>
    </row>
  </sheetData>
  <sheetProtection/>
  <mergeCells count="122">
    <mergeCell ref="BD28:BD29"/>
    <mergeCell ref="BE28:BE29"/>
    <mergeCell ref="AT28:AT29"/>
    <mergeCell ref="AU28:AU29"/>
    <mergeCell ref="AV28:AW28"/>
    <mergeCell ref="AX28:AX29"/>
    <mergeCell ref="AY28:AY29"/>
    <mergeCell ref="AZ28:BA28"/>
    <mergeCell ref="AB28:AC28"/>
    <mergeCell ref="AL28:AL29"/>
    <mergeCell ref="AM28:AM29"/>
    <mergeCell ref="AP28:AP29"/>
    <mergeCell ref="AQ28:AQ29"/>
    <mergeCell ref="AO27:AO29"/>
    <mergeCell ref="AP27:AQ27"/>
    <mergeCell ref="AI26:AI29"/>
    <mergeCell ref="AJ26:AM26"/>
    <mergeCell ref="L28:M28"/>
    <mergeCell ref="AD26:AE28"/>
    <mergeCell ref="AF26:AG28"/>
    <mergeCell ref="N28:O28"/>
    <mergeCell ref="P28:Q28"/>
    <mergeCell ref="R28:S28"/>
    <mergeCell ref="T28:U28"/>
    <mergeCell ref="V28:W28"/>
    <mergeCell ref="X28:Y28"/>
    <mergeCell ref="Z28:AA28"/>
    <mergeCell ref="X27:Y27"/>
    <mergeCell ref="Z27:AA27"/>
    <mergeCell ref="AB27:AC27"/>
    <mergeCell ref="AT27:AW27"/>
    <mergeCell ref="AX27:BA27"/>
    <mergeCell ref="B28:C28"/>
    <mergeCell ref="D28:E28"/>
    <mergeCell ref="F28:G28"/>
    <mergeCell ref="H28:I28"/>
    <mergeCell ref="J28:K28"/>
    <mergeCell ref="B27:I27"/>
    <mergeCell ref="J27:O27"/>
    <mergeCell ref="P27:Q27"/>
    <mergeCell ref="R27:S27"/>
    <mergeCell ref="T27:U27"/>
    <mergeCell ref="V27:W27"/>
    <mergeCell ref="AS26:AS29"/>
    <mergeCell ref="AJ27:AJ29"/>
    <mergeCell ref="AK27:AK29"/>
    <mergeCell ref="AL27:AM27"/>
    <mergeCell ref="AN27:AN29"/>
    <mergeCell ref="AT26:BA26"/>
    <mergeCell ref="BE9:BE10"/>
    <mergeCell ref="A25:A29"/>
    <mergeCell ref="B25:AG25"/>
    <mergeCell ref="AI25:AQ25"/>
    <mergeCell ref="AS25:BA25"/>
    <mergeCell ref="BC25:BC29"/>
    <mergeCell ref="BD25:BE27"/>
    <mergeCell ref="B26:I26"/>
    <mergeCell ref="J26:AC26"/>
    <mergeCell ref="AN26:AQ26"/>
    <mergeCell ref="AU9:AU10"/>
    <mergeCell ref="AV9:AW9"/>
    <mergeCell ref="AX9:AX10"/>
    <mergeCell ref="AY9:AY10"/>
    <mergeCell ref="AZ9:BA9"/>
    <mergeCell ref="BD9:BD10"/>
    <mergeCell ref="N9:O9"/>
    <mergeCell ref="P9:Q9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AN8:AN10"/>
    <mergeCell ref="AO8:AO10"/>
    <mergeCell ref="AP8:AQ8"/>
    <mergeCell ref="AT8:AW8"/>
    <mergeCell ref="AX8:BA8"/>
    <mergeCell ref="AL9:AL10"/>
    <mergeCell ref="AM9:AM10"/>
    <mergeCell ref="AP9:AP10"/>
    <mergeCell ref="AQ9:AQ10"/>
    <mergeCell ref="AT9:AT10"/>
    <mergeCell ref="Z8:AA8"/>
    <mergeCell ref="AB8:AC8"/>
    <mergeCell ref="AJ8:AJ10"/>
    <mergeCell ref="AK8:AK10"/>
    <mergeCell ref="Z9:AA9"/>
    <mergeCell ref="AB9:AC9"/>
    <mergeCell ref="AI7:AI10"/>
    <mergeCell ref="AJ7:AM7"/>
    <mergeCell ref="AL8:AM8"/>
    <mergeCell ref="AN7:AQ7"/>
    <mergeCell ref="AS7:AS10"/>
    <mergeCell ref="AT7:BA7"/>
    <mergeCell ref="B8:I8"/>
    <mergeCell ref="J8:O8"/>
    <mergeCell ref="P8:Q8"/>
    <mergeCell ref="R8:S8"/>
    <mergeCell ref="T8:U8"/>
    <mergeCell ref="V8:W8"/>
    <mergeCell ref="X8:Y8"/>
    <mergeCell ref="A6:A10"/>
    <mergeCell ref="B6:AG6"/>
    <mergeCell ref="AI6:AQ6"/>
    <mergeCell ref="AS6:BA6"/>
    <mergeCell ref="BC6:BC10"/>
    <mergeCell ref="BD6:BE8"/>
    <mergeCell ref="B7:I7"/>
    <mergeCell ref="J7:AC7"/>
    <mergeCell ref="AD7:AE9"/>
    <mergeCell ref="AF7:AG9"/>
    <mergeCell ref="A1:AG1"/>
    <mergeCell ref="AI1:BE1"/>
    <mergeCell ref="A3:AG3"/>
    <mergeCell ref="AI3:BE3"/>
    <mergeCell ref="A5:AG5"/>
    <mergeCell ref="AI5:BE5"/>
  </mergeCells>
  <printOptions/>
  <pageMargins left="0.75" right="0.75" top="1" bottom="1" header="0.5" footer="0.5"/>
  <pageSetup horizontalDpi="600" verticalDpi="600" orientation="portrait" scale="80" r:id="rId2"/>
  <colBreaks count="3" manualBreakCount="3">
    <brk id="15" max="65535" man="1"/>
    <brk id="33" max="65535" man="1"/>
    <brk id="4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Faiza S. Mohammed</dc:creator>
  <cp:keywords/>
  <dc:description/>
  <cp:lastModifiedBy>Fatma</cp:lastModifiedBy>
  <dcterms:created xsi:type="dcterms:W3CDTF">2016-02-17T06:37:04Z</dcterms:created>
  <dcterms:modified xsi:type="dcterms:W3CDTF">2018-01-16T11:06:16Z</dcterms:modified>
  <cp:category/>
  <cp:version/>
  <cp:contentType/>
  <cp:contentStatus/>
</cp:coreProperties>
</file>